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0815"/>
  </bookViews>
  <sheets>
    <sheet name="Вологдаэнерго" sheetId="1" r:id="rId1"/>
  </sheets>
  <definedNames>
    <definedName name="_xlnm._FilterDatabase" localSheetId="0" hidden="1">Вологдаэнерго!$A$20:$AB$451</definedName>
    <definedName name="_xlnm.Print_Titles" localSheetId="0">Вологдаэнерго!$19:$20</definedName>
    <definedName name="_xlnm.Print_Area" localSheetId="0">Вологдаэнерго!$A$1:$AB$451</definedName>
  </definedNames>
  <calcPr calcId="14562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51" i="1" l="1"/>
  <c r="AA450" i="1"/>
  <c r="AA449" i="1"/>
  <c r="AB447" i="1"/>
  <c r="AA447" i="1"/>
  <c r="AB446" i="1"/>
  <c r="AA446" i="1"/>
  <c r="AB445" i="1"/>
  <c r="AA445" i="1"/>
  <c r="AB444" i="1"/>
  <c r="AA444" i="1"/>
  <c r="AB442" i="1"/>
  <c r="AA442" i="1"/>
  <c r="AB441" i="1"/>
  <c r="AA441" i="1"/>
  <c r="AB440" i="1"/>
  <c r="AA440" i="1"/>
  <c r="AB439" i="1"/>
  <c r="AA439" i="1"/>
  <c r="AB438" i="1"/>
  <c r="AA438" i="1"/>
  <c r="AB437" i="1"/>
  <c r="AA437" i="1"/>
  <c r="Z436" i="1"/>
  <c r="Z431" i="1" s="1"/>
  <c r="Y436" i="1"/>
  <c r="X436" i="1"/>
  <c r="X431" i="1" s="1"/>
  <c r="W436" i="1"/>
  <c r="W431" i="1" s="1"/>
  <c r="V436" i="1"/>
  <c r="V431" i="1" s="1"/>
  <c r="U436" i="1"/>
  <c r="T436" i="1"/>
  <c r="T431" i="1" s="1"/>
  <c r="S436" i="1"/>
  <c r="S431" i="1" s="1"/>
  <c r="R436" i="1"/>
  <c r="R431" i="1" s="1"/>
  <c r="Q436" i="1"/>
  <c r="P436" i="1"/>
  <c r="P431" i="1" s="1"/>
  <c r="O436" i="1"/>
  <c r="N436" i="1"/>
  <c r="M436" i="1"/>
  <c r="L436" i="1"/>
  <c r="L431" i="1" s="1"/>
  <c r="K436" i="1"/>
  <c r="K431" i="1" s="1"/>
  <c r="J436" i="1"/>
  <c r="J431" i="1" s="1"/>
  <c r="I436" i="1"/>
  <c r="I431" i="1" s="1"/>
  <c r="H436" i="1"/>
  <c r="G436" i="1"/>
  <c r="G431" i="1" s="1"/>
  <c r="F436" i="1"/>
  <c r="F431" i="1" s="1"/>
  <c r="E436" i="1"/>
  <c r="E431" i="1" s="1"/>
  <c r="D436" i="1"/>
  <c r="D431" i="1" s="1"/>
  <c r="AB435" i="1"/>
  <c r="AA435" i="1"/>
  <c r="AB434" i="1"/>
  <c r="AA434" i="1"/>
  <c r="AB433" i="1"/>
  <c r="AA433" i="1"/>
  <c r="AB432" i="1"/>
  <c r="AA432" i="1"/>
  <c r="Y431" i="1"/>
  <c r="U431" i="1"/>
  <c r="Q431" i="1"/>
  <c r="O431" i="1"/>
  <c r="N431" i="1"/>
  <c r="M431" i="1"/>
  <c r="AB430" i="1"/>
  <c r="AA430" i="1"/>
  <c r="AB429" i="1"/>
  <c r="AA429" i="1"/>
  <c r="AB428" i="1"/>
  <c r="AA428" i="1"/>
  <c r="AB427" i="1"/>
  <c r="AA427" i="1"/>
  <c r="AB422" i="1"/>
  <c r="AA422" i="1"/>
  <c r="AB420" i="1"/>
  <c r="AA420" i="1"/>
  <c r="AB418" i="1"/>
  <c r="AA418" i="1"/>
  <c r="AB417" i="1"/>
  <c r="AA417" i="1"/>
  <c r="AB416" i="1"/>
  <c r="AA416" i="1"/>
  <c r="Z415" i="1"/>
  <c r="Z414" i="1" s="1"/>
  <c r="Y415" i="1"/>
  <c r="Y414" i="1" s="1"/>
  <c r="X415" i="1"/>
  <c r="X414" i="1" s="1"/>
  <c r="W415" i="1"/>
  <c r="W414" i="1" s="1"/>
  <c r="V415" i="1"/>
  <c r="U415" i="1"/>
  <c r="U414" i="1" s="1"/>
  <c r="T415" i="1"/>
  <c r="T414" i="1" s="1"/>
  <c r="S415" i="1"/>
  <c r="R415" i="1"/>
  <c r="Q415" i="1"/>
  <c r="P415" i="1"/>
  <c r="P414" i="1" s="1"/>
  <c r="O415" i="1"/>
  <c r="O414" i="1" s="1"/>
  <c r="N415" i="1"/>
  <c r="M415" i="1"/>
  <c r="L415" i="1"/>
  <c r="L414" i="1" s="1"/>
  <c r="K415" i="1"/>
  <c r="J415" i="1"/>
  <c r="I415" i="1"/>
  <c r="I414" i="1" s="1"/>
  <c r="H415" i="1"/>
  <c r="G415" i="1"/>
  <c r="G414" i="1" s="1"/>
  <c r="F415" i="1"/>
  <c r="E415" i="1"/>
  <c r="E414" i="1" s="1"/>
  <c r="D415" i="1"/>
  <c r="D414" i="1" s="1"/>
  <c r="V414" i="1"/>
  <c r="S414" i="1"/>
  <c r="R414" i="1"/>
  <c r="Q414" i="1"/>
  <c r="N414" i="1"/>
  <c r="M414" i="1"/>
  <c r="K414" i="1"/>
  <c r="J414" i="1"/>
  <c r="F414" i="1"/>
  <c r="AB413" i="1"/>
  <c r="AA413" i="1"/>
  <c r="AB408" i="1"/>
  <c r="AA408" i="1"/>
  <c r="AB406" i="1"/>
  <c r="AA406" i="1"/>
  <c r="AB404" i="1"/>
  <c r="AA404" i="1"/>
  <c r="AB403" i="1"/>
  <c r="AA403" i="1"/>
  <c r="AB402" i="1"/>
  <c r="AA402" i="1"/>
  <c r="Z401" i="1"/>
  <c r="Z400" i="1" s="1"/>
  <c r="Y401" i="1"/>
  <c r="Y400" i="1" s="1"/>
  <c r="X401" i="1"/>
  <c r="X400" i="1" s="1"/>
  <c r="W401" i="1"/>
  <c r="V401" i="1"/>
  <c r="V400" i="1" s="1"/>
  <c r="U401" i="1"/>
  <c r="T401" i="1"/>
  <c r="T400" i="1" s="1"/>
  <c r="S401" i="1"/>
  <c r="S400" i="1" s="1"/>
  <c r="S399" i="1" s="1"/>
  <c r="R401" i="1"/>
  <c r="R400" i="1" s="1"/>
  <c r="Q401" i="1"/>
  <c r="P401" i="1"/>
  <c r="P400" i="1" s="1"/>
  <c r="O401" i="1"/>
  <c r="N401" i="1"/>
  <c r="N400" i="1" s="1"/>
  <c r="N399" i="1" s="1"/>
  <c r="M401" i="1"/>
  <c r="M400" i="1" s="1"/>
  <c r="L401" i="1"/>
  <c r="L400" i="1" s="1"/>
  <c r="K401" i="1"/>
  <c r="K400" i="1" s="1"/>
  <c r="K399" i="1" s="1"/>
  <c r="J401" i="1"/>
  <c r="I401" i="1"/>
  <c r="I400" i="1" s="1"/>
  <c r="H401" i="1"/>
  <c r="G401" i="1"/>
  <c r="G400" i="1" s="1"/>
  <c r="F401" i="1"/>
  <c r="F400" i="1" s="1"/>
  <c r="E401" i="1"/>
  <c r="D401" i="1"/>
  <c r="D400" i="1" s="1"/>
  <c r="W400" i="1"/>
  <c r="U400" i="1"/>
  <c r="Q400" i="1"/>
  <c r="O400" i="1"/>
  <c r="E400" i="1"/>
  <c r="Q399" i="1"/>
  <c r="AB398" i="1"/>
  <c r="AA398" i="1"/>
  <c r="AB397" i="1"/>
  <c r="AA397" i="1"/>
  <c r="AB396" i="1"/>
  <c r="AA396" i="1"/>
  <c r="AB395" i="1"/>
  <c r="AA395" i="1"/>
  <c r="Z394" i="1"/>
  <c r="Y394" i="1"/>
  <c r="X394" i="1"/>
  <c r="W394" i="1"/>
  <c r="V394" i="1"/>
  <c r="U394" i="1"/>
  <c r="T394" i="1"/>
  <c r="S394" i="1"/>
  <c r="R394" i="1"/>
  <c r="Q394" i="1"/>
  <c r="P394" i="1"/>
  <c r="O394" i="1"/>
  <c r="N394" i="1"/>
  <c r="M394" i="1"/>
  <c r="L394" i="1"/>
  <c r="K394" i="1"/>
  <c r="J394" i="1"/>
  <c r="I394" i="1"/>
  <c r="H394" i="1"/>
  <c r="G394" i="1"/>
  <c r="F394" i="1"/>
  <c r="E394" i="1"/>
  <c r="D394" i="1"/>
  <c r="AB389" i="1"/>
  <c r="AA389" i="1"/>
  <c r="AB388" i="1"/>
  <c r="AA388" i="1"/>
  <c r="AB387" i="1"/>
  <c r="AA387" i="1"/>
  <c r="AB386" i="1"/>
  <c r="AA386" i="1"/>
  <c r="AB385" i="1"/>
  <c r="AA385" i="1"/>
  <c r="Z384" i="1"/>
  <c r="Y384" i="1"/>
  <c r="X384" i="1"/>
  <c r="X376" i="1" s="1"/>
  <c r="X375" i="1" s="1"/>
  <c r="W384" i="1"/>
  <c r="V384" i="1"/>
  <c r="U384" i="1"/>
  <c r="T384" i="1"/>
  <c r="T376" i="1" s="1"/>
  <c r="T375" i="1" s="1"/>
  <c r="S384" i="1"/>
  <c r="R384" i="1"/>
  <c r="Q384" i="1"/>
  <c r="P384" i="1"/>
  <c r="P376" i="1" s="1"/>
  <c r="P375" i="1" s="1"/>
  <c r="O384" i="1"/>
  <c r="N384" i="1"/>
  <c r="M384" i="1"/>
  <c r="L384" i="1"/>
  <c r="L376" i="1" s="1"/>
  <c r="L375" i="1" s="1"/>
  <c r="K384" i="1"/>
  <c r="J384" i="1"/>
  <c r="I384" i="1"/>
  <c r="H384" i="1"/>
  <c r="G384" i="1"/>
  <c r="F384" i="1"/>
  <c r="E384" i="1"/>
  <c r="D384" i="1"/>
  <c r="D376" i="1" s="1"/>
  <c r="D375" i="1" s="1"/>
  <c r="AB382" i="1"/>
  <c r="AA382" i="1"/>
  <c r="AB380" i="1"/>
  <c r="AA380" i="1"/>
  <c r="AB379" i="1"/>
  <c r="AA379" i="1"/>
  <c r="AB378" i="1"/>
  <c r="AA378" i="1"/>
  <c r="Z377" i="1"/>
  <c r="Z376" i="1" s="1"/>
  <c r="Z375" i="1" s="1"/>
  <c r="Y377" i="1"/>
  <c r="X377" i="1"/>
  <c r="W377" i="1"/>
  <c r="V377" i="1"/>
  <c r="V376" i="1" s="1"/>
  <c r="V375" i="1" s="1"/>
  <c r="U377" i="1"/>
  <c r="T377" i="1"/>
  <c r="S377" i="1"/>
  <c r="R377" i="1"/>
  <c r="R376" i="1" s="1"/>
  <c r="R375" i="1" s="1"/>
  <c r="Q377" i="1"/>
  <c r="P377" i="1"/>
  <c r="O377" i="1"/>
  <c r="O376" i="1" s="1"/>
  <c r="O375" i="1" s="1"/>
  <c r="N377" i="1"/>
  <c r="N376" i="1" s="1"/>
  <c r="N375" i="1" s="1"/>
  <c r="N374" i="1" s="1"/>
  <c r="N373" i="1" s="1"/>
  <c r="M377" i="1"/>
  <c r="L377" i="1"/>
  <c r="K377" i="1"/>
  <c r="J377" i="1"/>
  <c r="J376" i="1" s="1"/>
  <c r="J375" i="1" s="1"/>
  <c r="I377" i="1"/>
  <c r="H377" i="1"/>
  <c r="G377" i="1"/>
  <c r="G376" i="1" s="1"/>
  <c r="G375" i="1" s="1"/>
  <c r="F377" i="1"/>
  <c r="F376" i="1" s="1"/>
  <c r="F375" i="1" s="1"/>
  <c r="E377" i="1"/>
  <c r="D377" i="1"/>
  <c r="W376" i="1"/>
  <c r="W375" i="1" s="1"/>
  <c r="X367" i="1"/>
  <c r="Z367" i="1" s="1"/>
  <c r="AA354" i="1"/>
  <c r="X354" i="1"/>
  <c r="Z354" i="1" s="1"/>
  <c r="AB354" i="1" s="1"/>
  <c r="AA352" i="1"/>
  <c r="X352" i="1"/>
  <c r="Z352" i="1" s="1"/>
  <c r="AB352" i="1" s="1"/>
  <c r="AA350" i="1"/>
  <c r="V350" i="1"/>
  <c r="T350" i="1"/>
  <c r="R350" i="1"/>
  <c r="P350" i="1"/>
  <c r="N350" i="1"/>
  <c r="L350" i="1"/>
  <c r="X348" i="1"/>
  <c r="Z348" i="1" s="1"/>
  <c r="X347" i="1"/>
  <c r="V346" i="1"/>
  <c r="T346" i="1"/>
  <c r="R346" i="1"/>
  <c r="P346" i="1"/>
  <c r="N346" i="1"/>
  <c r="L346" i="1"/>
  <c r="J346" i="1"/>
  <c r="X345" i="1"/>
  <c r="Z345" i="1" s="1"/>
  <c r="AA344" i="1"/>
  <c r="X344" i="1"/>
  <c r="Z344" i="1" s="1"/>
  <c r="AA343" i="1"/>
  <c r="X343" i="1"/>
  <c r="Z343" i="1" s="1"/>
  <c r="AA342" i="1"/>
  <c r="X342" i="1"/>
  <c r="Z342" i="1" s="1"/>
  <c r="Y341" i="1"/>
  <c r="W341" i="1"/>
  <c r="V341" i="1"/>
  <c r="U341" i="1"/>
  <c r="T341" i="1"/>
  <c r="S341" i="1"/>
  <c r="R341" i="1"/>
  <c r="Q341" i="1"/>
  <c r="P341" i="1"/>
  <c r="O341" i="1"/>
  <c r="N341" i="1"/>
  <c r="M341" i="1"/>
  <c r="L341" i="1"/>
  <c r="K341" i="1"/>
  <c r="J341" i="1"/>
  <c r="I341" i="1"/>
  <c r="H341" i="1"/>
  <c r="G341" i="1"/>
  <c r="F341" i="1"/>
  <c r="E341" i="1"/>
  <c r="D341" i="1"/>
  <c r="AA340" i="1"/>
  <c r="X340" i="1"/>
  <c r="AB336" i="1"/>
  <c r="AA336" i="1"/>
  <c r="AB333" i="1"/>
  <c r="AA333" i="1"/>
  <c r="AB329" i="1"/>
  <c r="AA329" i="1"/>
  <c r="AB326" i="1"/>
  <c r="AA326" i="1"/>
  <c r="AB324" i="1"/>
  <c r="AA324" i="1"/>
  <c r="Y313" i="1"/>
  <c r="W313" i="1"/>
  <c r="V313" i="1"/>
  <c r="U313" i="1"/>
  <c r="T313" i="1"/>
  <c r="S313" i="1"/>
  <c r="R313" i="1"/>
  <c r="Q313" i="1"/>
  <c r="P313" i="1"/>
  <c r="O313" i="1"/>
  <c r="N313" i="1"/>
  <c r="M313" i="1"/>
  <c r="L313" i="1"/>
  <c r="K313" i="1"/>
  <c r="J313" i="1"/>
  <c r="I313" i="1"/>
  <c r="H313" i="1"/>
  <c r="G313" i="1"/>
  <c r="F313" i="1"/>
  <c r="E313" i="1"/>
  <c r="D313" i="1"/>
  <c r="Y311" i="1"/>
  <c r="W311" i="1"/>
  <c r="V311" i="1"/>
  <c r="U311" i="1"/>
  <c r="T311" i="1"/>
  <c r="S311" i="1"/>
  <c r="R311" i="1"/>
  <c r="Q311" i="1"/>
  <c r="P311" i="1"/>
  <c r="O311" i="1"/>
  <c r="N311" i="1"/>
  <c r="M311" i="1"/>
  <c r="L311" i="1"/>
  <c r="K311" i="1"/>
  <c r="J311" i="1"/>
  <c r="I311" i="1"/>
  <c r="H311" i="1"/>
  <c r="G311" i="1"/>
  <c r="F311" i="1"/>
  <c r="E311" i="1"/>
  <c r="D311" i="1"/>
  <c r="Z309" i="1"/>
  <c r="Y309" i="1"/>
  <c r="X309" i="1"/>
  <c r="W309" i="1"/>
  <c r="V309" i="1"/>
  <c r="U309" i="1"/>
  <c r="T309" i="1"/>
  <c r="S309" i="1"/>
  <c r="R309" i="1"/>
  <c r="Q309" i="1"/>
  <c r="P309" i="1"/>
  <c r="O309" i="1"/>
  <c r="N309" i="1"/>
  <c r="M309" i="1"/>
  <c r="L309" i="1"/>
  <c r="K309" i="1"/>
  <c r="J309" i="1"/>
  <c r="I309" i="1"/>
  <c r="H309" i="1"/>
  <c r="G309" i="1"/>
  <c r="F309" i="1"/>
  <c r="E309" i="1"/>
  <c r="D309" i="1"/>
  <c r="Z308" i="1"/>
  <c r="Y308" i="1"/>
  <c r="X308" i="1"/>
  <c r="W308" i="1"/>
  <c r="V308" i="1"/>
  <c r="U308" i="1"/>
  <c r="T308" i="1"/>
  <c r="S308" i="1"/>
  <c r="R308" i="1"/>
  <c r="Q308" i="1"/>
  <c r="P308" i="1"/>
  <c r="O308" i="1"/>
  <c r="N308" i="1"/>
  <c r="M308" i="1"/>
  <c r="L308" i="1"/>
  <c r="K308" i="1"/>
  <c r="J308" i="1"/>
  <c r="I308" i="1"/>
  <c r="H308" i="1"/>
  <c r="G308" i="1"/>
  <c r="F308" i="1"/>
  <c r="E308" i="1"/>
  <c r="D308" i="1"/>
  <c r="Z307" i="1"/>
  <c r="Y307" i="1"/>
  <c r="X307" i="1"/>
  <c r="W307" i="1"/>
  <c r="V307" i="1"/>
  <c r="U307" i="1"/>
  <c r="T307" i="1"/>
  <c r="S307" i="1"/>
  <c r="R307" i="1"/>
  <c r="Q307" i="1"/>
  <c r="P307" i="1"/>
  <c r="O307" i="1"/>
  <c r="N307" i="1"/>
  <c r="M307" i="1"/>
  <c r="L307" i="1"/>
  <c r="K307" i="1"/>
  <c r="J307" i="1"/>
  <c r="I307" i="1"/>
  <c r="H307" i="1"/>
  <c r="G307" i="1"/>
  <c r="F307" i="1"/>
  <c r="E307" i="1"/>
  <c r="D307" i="1"/>
  <c r="Z286" i="1"/>
  <c r="Z283" i="1" s="1"/>
  <c r="Y286" i="1"/>
  <c r="Y283" i="1" s="1"/>
  <c r="X286" i="1"/>
  <c r="X283" i="1" s="1"/>
  <c r="W286" i="1"/>
  <c r="V286" i="1"/>
  <c r="V283" i="1" s="1"/>
  <c r="U286" i="1"/>
  <c r="U283" i="1" s="1"/>
  <c r="T286" i="1"/>
  <c r="T283" i="1" s="1"/>
  <c r="S286" i="1"/>
  <c r="S283" i="1" s="1"/>
  <c r="R286" i="1"/>
  <c r="R283" i="1" s="1"/>
  <c r="Q286" i="1"/>
  <c r="Q283" i="1" s="1"/>
  <c r="P286" i="1"/>
  <c r="P283" i="1" s="1"/>
  <c r="O286" i="1"/>
  <c r="O283" i="1" s="1"/>
  <c r="N286" i="1"/>
  <c r="N283" i="1" s="1"/>
  <c r="M286" i="1"/>
  <c r="M283" i="1" s="1"/>
  <c r="L286" i="1"/>
  <c r="L283" i="1" s="1"/>
  <c r="K286" i="1"/>
  <c r="K283" i="1" s="1"/>
  <c r="J286" i="1"/>
  <c r="J283" i="1" s="1"/>
  <c r="I286" i="1"/>
  <c r="I283" i="1" s="1"/>
  <c r="H286" i="1"/>
  <c r="H283" i="1" s="1"/>
  <c r="G286" i="1"/>
  <c r="F286" i="1"/>
  <c r="F283" i="1" s="1"/>
  <c r="E286" i="1"/>
  <c r="E283" i="1" s="1"/>
  <c r="D286" i="1"/>
  <c r="D283" i="1" s="1"/>
  <c r="W283" i="1"/>
  <c r="G283" i="1"/>
  <c r="Z255" i="1"/>
  <c r="Z254" i="1" s="1"/>
  <c r="Y255" i="1"/>
  <c r="X255" i="1"/>
  <c r="X254" i="1" s="1"/>
  <c r="W255" i="1"/>
  <c r="W254" i="1" s="1"/>
  <c r="V255" i="1"/>
  <c r="V254" i="1" s="1"/>
  <c r="U255" i="1"/>
  <c r="U254" i="1" s="1"/>
  <c r="T255" i="1"/>
  <c r="T254" i="1" s="1"/>
  <c r="S255" i="1"/>
  <c r="S254" i="1" s="1"/>
  <c r="R255" i="1"/>
  <c r="R254" i="1" s="1"/>
  <c r="Q255" i="1"/>
  <c r="P255" i="1"/>
  <c r="P254" i="1" s="1"/>
  <c r="O255" i="1"/>
  <c r="O254" i="1" s="1"/>
  <c r="N255" i="1"/>
  <c r="N254" i="1" s="1"/>
  <c r="M255" i="1"/>
  <c r="L255" i="1"/>
  <c r="L254" i="1" s="1"/>
  <c r="K255" i="1"/>
  <c r="K254" i="1" s="1"/>
  <c r="J255" i="1"/>
  <c r="J254" i="1" s="1"/>
  <c r="I255" i="1"/>
  <c r="H255" i="1"/>
  <c r="H254" i="1" s="1"/>
  <c r="G255" i="1"/>
  <c r="G254" i="1" s="1"/>
  <c r="F255" i="1"/>
  <c r="F254" i="1" s="1"/>
  <c r="E255" i="1"/>
  <c r="D255" i="1"/>
  <c r="D254" i="1" s="1"/>
  <c r="Y254" i="1"/>
  <c r="Q254" i="1"/>
  <c r="M254" i="1"/>
  <c r="I254" i="1"/>
  <c r="E254" i="1"/>
  <c r="AB249" i="1"/>
  <c r="AA249" i="1"/>
  <c r="AB248" i="1"/>
  <c r="AA248" i="1"/>
  <c r="AB247" i="1"/>
  <c r="AA247" i="1"/>
  <c r="Z246" i="1"/>
  <c r="Y246" i="1"/>
  <c r="X246" i="1"/>
  <c r="W246" i="1"/>
  <c r="V246" i="1"/>
  <c r="U246" i="1"/>
  <c r="T246" i="1"/>
  <c r="S246" i="1"/>
  <c r="R246" i="1"/>
  <c r="Q246" i="1"/>
  <c r="P246" i="1"/>
  <c r="O246" i="1"/>
  <c r="N246" i="1"/>
  <c r="M246" i="1"/>
  <c r="L246" i="1"/>
  <c r="K246" i="1"/>
  <c r="J246" i="1"/>
  <c r="I246" i="1"/>
  <c r="H246" i="1"/>
  <c r="AB246" i="1" s="1"/>
  <c r="G246" i="1"/>
  <c r="F246" i="1"/>
  <c r="E246" i="1"/>
  <c r="D246" i="1"/>
  <c r="AB245" i="1"/>
  <c r="AA245" i="1"/>
  <c r="AB244" i="1"/>
  <c r="AA244" i="1"/>
  <c r="Z243" i="1"/>
  <c r="Y243" i="1"/>
  <c r="X243" i="1"/>
  <c r="W243" i="1"/>
  <c r="V243" i="1"/>
  <c r="U243" i="1"/>
  <c r="T243" i="1"/>
  <c r="S243" i="1"/>
  <c r="R243" i="1"/>
  <c r="Q243" i="1"/>
  <c r="P243" i="1"/>
  <c r="O243" i="1"/>
  <c r="N243" i="1"/>
  <c r="M243" i="1"/>
  <c r="L243" i="1"/>
  <c r="K243" i="1"/>
  <c r="J243" i="1"/>
  <c r="I243" i="1"/>
  <c r="H243" i="1"/>
  <c r="G243" i="1"/>
  <c r="F243" i="1"/>
  <c r="E243" i="1"/>
  <c r="D243" i="1"/>
  <c r="AB241" i="1"/>
  <c r="AA241" i="1"/>
  <c r="AB240" i="1"/>
  <c r="AA240" i="1"/>
  <c r="AB239" i="1"/>
  <c r="AA239" i="1"/>
  <c r="AB238" i="1"/>
  <c r="AA238" i="1"/>
  <c r="AB237" i="1"/>
  <c r="AA237" i="1"/>
  <c r="Z236" i="1"/>
  <c r="Z235" i="1" s="1"/>
  <c r="Y236" i="1"/>
  <c r="Y235" i="1" s="1"/>
  <c r="X236" i="1"/>
  <c r="X235" i="1" s="1"/>
  <c r="W236" i="1"/>
  <c r="W235" i="1" s="1"/>
  <c r="V236" i="1"/>
  <c r="V235" i="1" s="1"/>
  <c r="U236" i="1"/>
  <c r="U235" i="1" s="1"/>
  <c r="T236" i="1"/>
  <c r="T235" i="1" s="1"/>
  <c r="S236" i="1"/>
  <c r="R236" i="1"/>
  <c r="R235" i="1" s="1"/>
  <c r="Q236" i="1"/>
  <c r="Q235" i="1" s="1"/>
  <c r="P236" i="1"/>
  <c r="O236" i="1"/>
  <c r="O235" i="1" s="1"/>
  <c r="N236" i="1"/>
  <c r="N235" i="1" s="1"/>
  <c r="M236" i="1"/>
  <c r="M235" i="1" s="1"/>
  <c r="L236" i="1"/>
  <c r="L235" i="1" s="1"/>
  <c r="K236" i="1"/>
  <c r="K235" i="1" s="1"/>
  <c r="J236" i="1"/>
  <c r="I236" i="1"/>
  <c r="I235" i="1" s="1"/>
  <c r="H236" i="1"/>
  <c r="G236" i="1"/>
  <c r="G235" i="1" s="1"/>
  <c r="F236" i="1"/>
  <c r="F235" i="1" s="1"/>
  <c r="E236" i="1"/>
  <c r="E235" i="1" s="1"/>
  <c r="D236" i="1"/>
  <c r="D235" i="1" s="1"/>
  <c r="S235" i="1"/>
  <c r="P235" i="1"/>
  <c r="H235" i="1"/>
  <c r="AB234" i="1"/>
  <c r="AA234" i="1"/>
  <c r="AB233" i="1"/>
  <c r="AA233" i="1"/>
  <c r="AB232" i="1"/>
  <c r="AA232" i="1"/>
  <c r="AB231" i="1"/>
  <c r="AA231" i="1"/>
  <c r="AB230" i="1"/>
  <c r="AA230" i="1"/>
  <c r="Z229" i="1"/>
  <c r="Y229" i="1"/>
  <c r="Y222" i="1" s="1"/>
  <c r="X229" i="1"/>
  <c r="W229" i="1"/>
  <c r="V229" i="1"/>
  <c r="U229" i="1"/>
  <c r="T229" i="1"/>
  <c r="S229" i="1"/>
  <c r="R229" i="1"/>
  <c r="Q229" i="1"/>
  <c r="P229" i="1"/>
  <c r="O229" i="1"/>
  <c r="N229" i="1"/>
  <c r="M229" i="1"/>
  <c r="L229" i="1"/>
  <c r="K229" i="1"/>
  <c r="J229" i="1"/>
  <c r="I229" i="1"/>
  <c r="H229" i="1"/>
  <c r="G229" i="1"/>
  <c r="F229" i="1"/>
  <c r="E229" i="1"/>
  <c r="D229" i="1"/>
  <c r="AB228" i="1"/>
  <c r="AA228" i="1"/>
  <c r="AB227" i="1"/>
  <c r="AA227" i="1"/>
  <c r="AB226" i="1"/>
  <c r="AA226" i="1"/>
  <c r="AB225" i="1"/>
  <c r="AA225" i="1"/>
  <c r="Z224" i="1"/>
  <c r="Y224" i="1"/>
  <c r="X224" i="1"/>
  <c r="W224" i="1"/>
  <c r="V224" i="1"/>
  <c r="U224" i="1"/>
  <c r="U222" i="1" s="1"/>
  <c r="T224" i="1"/>
  <c r="S224" i="1"/>
  <c r="R224" i="1"/>
  <c r="Q224" i="1"/>
  <c r="Q222" i="1" s="1"/>
  <c r="P224" i="1"/>
  <c r="O224" i="1"/>
  <c r="N224" i="1"/>
  <c r="M224" i="1"/>
  <c r="M222" i="1" s="1"/>
  <c r="L224" i="1"/>
  <c r="K224" i="1"/>
  <c r="J224" i="1"/>
  <c r="I224" i="1"/>
  <c r="H224" i="1"/>
  <c r="G224" i="1"/>
  <c r="F224" i="1"/>
  <c r="F222" i="1" s="1"/>
  <c r="E224" i="1"/>
  <c r="E222" i="1" s="1"/>
  <c r="D224" i="1"/>
  <c r="AB223" i="1"/>
  <c r="AA223" i="1"/>
  <c r="I222" i="1"/>
  <c r="AB221" i="1"/>
  <c r="AA221" i="1"/>
  <c r="AB219" i="1"/>
  <c r="AA219" i="1"/>
  <c r="AB218" i="1"/>
  <c r="AA218" i="1"/>
  <c r="AB217" i="1"/>
  <c r="AA217" i="1"/>
  <c r="AB216" i="1"/>
  <c r="AA216" i="1"/>
  <c r="AB215" i="1"/>
  <c r="AA215" i="1"/>
  <c r="AB214" i="1"/>
  <c r="AA214" i="1"/>
  <c r="AB213" i="1"/>
  <c r="AA213" i="1"/>
  <c r="AB212" i="1"/>
  <c r="AA212" i="1"/>
  <c r="Z211" i="1"/>
  <c r="Z210" i="1" s="1"/>
  <c r="Y211" i="1"/>
  <c r="Y210" i="1" s="1"/>
  <c r="X211" i="1"/>
  <c r="X210" i="1" s="1"/>
  <c r="W211" i="1"/>
  <c r="W210" i="1" s="1"/>
  <c r="V211" i="1"/>
  <c r="U211" i="1"/>
  <c r="U210" i="1" s="1"/>
  <c r="T211" i="1"/>
  <c r="T210" i="1" s="1"/>
  <c r="S211" i="1"/>
  <c r="S210" i="1" s="1"/>
  <c r="R211" i="1"/>
  <c r="R210" i="1" s="1"/>
  <c r="Q211" i="1"/>
  <c r="P211" i="1"/>
  <c r="P210" i="1" s="1"/>
  <c r="O211" i="1"/>
  <c r="O210" i="1" s="1"/>
  <c r="N211" i="1"/>
  <c r="N210" i="1" s="1"/>
  <c r="M211" i="1"/>
  <c r="M210" i="1" s="1"/>
  <c r="L211" i="1"/>
  <c r="L210" i="1" s="1"/>
  <c r="K211" i="1"/>
  <c r="J211" i="1"/>
  <c r="J210" i="1" s="1"/>
  <c r="I211" i="1"/>
  <c r="I210" i="1" s="1"/>
  <c r="H211" i="1"/>
  <c r="G211" i="1"/>
  <c r="G210" i="1" s="1"/>
  <c r="F211" i="1"/>
  <c r="F210" i="1" s="1"/>
  <c r="E211" i="1"/>
  <c r="E210" i="1" s="1"/>
  <c r="D211" i="1"/>
  <c r="D210" i="1" s="1"/>
  <c r="V210" i="1"/>
  <c r="Q210" i="1"/>
  <c r="K210" i="1"/>
  <c r="AB209" i="1"/>
  <c r="AA209" i="1"/>
  <c r="AB208" i="1"/>
  <c r="AA208" i="1"/>
  <c r="AB207" i="1"/>
  <c r="AA207" i="1"/>
  <c r="AB206" i="1"/>
  <c r="AA206" i="1"/>
  <c r="AB205" i="1"/>
  <c r="AA205" i="1"/>
  <c r="AB204" i="1"/>
  <c r="AA204" i="1"/>
  <c r="Z203" i="1"/>
  <c r="Y203" i="1"/>
  <c r="X203" i="1"/>
  <c r="W203" i="1"/>
  <c r="V203" i="1"/>
  <c r="U203" i="1"/>
  <c r="T203" i="1"/>
  <c r="S203" i="1"/>
  <c r="R203" i="1"/>
  <c r="Q203" i="1"/>
  <c r="P203" i="1"/>
  <c r="O203" i="1"/>
  <c r="N203" i="1"/>
  <c r="M203" i="1"/>
  <c r="L203" i="1"/>
  <c r="K203" i="1"/>
  <c r="J203" i="1"/>
  <c r="I203" i="1"/>
  <c r="H203" i="1"/>
  <c r="G203" i="1"/>
  <c r="F203" i="1"/>
  <c r="E203" i="1"/>
  <c r="D203" i="1"/>
  <c r="AB202" i="1"/>
  <c r="AA202" i="1"/>
  <c r="AB201" i="1"/>
  <c r="AA201" i="1"/>
  <c r="AB200" i="1"/>
  <c r="AA200" i="1"/>
  <c r="AB199" i="1"/>
  <c r="AA199" i="1"/>
  <c r="AB198" i="1"/>
  <c r="AA198" i="1"/>
  <c r="AB197" i="1"/>
  <c r="AA197" i="1"/>
  <c r="AB196" i="1"/>
  <c r="AA196" i="1"/>
  <c r="AB195" i="1"/>
  <c r="AA195" i="1"/>
  <c r="AB194" i="1"/>
  <c r="AA194" i="1"/>
  <c r="AB192" i="1"/>
  <c r="AA192" i="1"/>
  <c r="AB191" i="1"/>
  <c r="AA191" i="1"/>
  <c r="AB190" i="1"/>
  <c r="AA190" i="1"/>
  <c r="AB189" i="1"/>
  <c r="AA189" i="1"/>
  <c r="AB188" i="1"/>
  <c r="AA188" i="1"/>
  <c r="Z187" i="1"/>
  <c r="Y187" i="1"/>
  <c r="Y185" i="1" s="1"/>
  <c r="X187" i="1"/>
  <c r="X185" i="1" s="1"/>
  <c r="W187" i="1"/>
  <c r="W185" i="1" s="1"/>
  <c r="V187" i="1"/>
  <c r="V185" i="1" s="1"/>
  <c r="U187" i="1"/>
  <c r="U185" i="1" s="1"/>
  <c r="T187" i="1"/>
  <c r="T185" i="1" s="1"/>
  <c r="S187" i="1"/>
  <c r="S185" i="1" s="1"/>
  <c r="R187" i="1"/>
  <c r="Q187" i="1"/>
  <c r="Q185" i="1" s="1"/>
  <c r="P187" i="1"/>
  <c r="O187" i="1"/>
  <c r="O185" i="1" s="1"/>
  <c r="N187" i="1"/>
  <c r="N185" i="1" s="1"/>
  <c r="M187" i="1"/>
  <c r="M185" i="1" s="1"/>
  <c r="L187" i="1"/>
  <c r="L185" i="1" s="1"/>
  <c r="K187" i="1"/>
  <c r="K185" i="1" s="1"/>
  <c r="J187" i="1"/>
  <c r="I187" i="1"/>
  <c r="I185" i="1" s="1"/>
  <c r="H187" i="1"/>
  <c r="G187" i="1"/>
  <c r="G185" i="1" s="1"/>
  <c r="F187" i="1"/>
  <c r="F185" i="1" s="1"/>
  <c r="E187" i="1"/>
  <c r="E185" i="1" s="1"/>
  <c r="D187" i="1"/>
  <c r="D185" i="1" s="1"/>
  <c r="AB186" i="1"/>
  <c r="AA186" i="1"/>
  <c r="Z185" i="1"/>
  <c r="R185" i="1"/>
  <c r="P185" i="1"/>
  <c r="J185" i="1"/>
  <c r="AB184" i="1"/>
  <c r="AA184" i="1"/>
  <c r="AB183" i="1"/>
  <c r="AA183" i="1"/>
  <c r="AB182" i="1"/>
  <c r="AA182" i="1"/>
  <c r="Z181" i="1"/>
  <c r="Y181" i="1"/>
  <c r="X181" i="1"/>
  <c r="W181" i="1"/>
  <c r="V181" i="1"/>
  <c r="U181" i="1"/>
  <c r="T181" i="1"/>
  <c r="S181" i="1"/>
  <c r="R181" i="1"/>
  <c r="Q181" i="1"/>
  <c r="P181" i="1"/>
  <c r="O181" i="1"/>
  <c r="N181" i="1"/>
  <c r="M181" i="1"/>
  <c r="L181" i="1"/>
  <c r="K181" i="1"/>
  <c r="J181" i="1"/>
  <c r="AA181" i="1" s="1"/>
  <c r="I181" i="1"/>
  <c r="H181" i="1"/>
  <c r="G181" i="1"/>
  <c r="F181" i="1"/>
  <c r="E181" i="1"/>
  <c r="D181" i="1"/>
  <c r="AB176" i="1"/>
  <c r="AA176" i="1"/>
  <c r="AB175" i="1"/>
  <c r="AA175" i="1"/>
  <c r="AB173" i="1"/>
  <c r="AA173" i="1"/>
  <c r="AB171" i="1"/>
  <c r="AB309" i="1" s="1"/>
  <c r="AA171" i="1"/>
  <c r="AB170" i="1"/>
  <c r="AB308" i="1" s="1"/>
  <c r="AA170" i="1"/>
  <c r="AB169" i="1"/>
  <c r="AB307" i="1" s="1"/>
  <c r="AA169" i="1"/>
  <c r="Z168" i="1"/>
  <c r="Y168" i="1"/>
  <c r="Y167" i="1" s="1"/>
  <c r="X168" i="1"/>
  <c r="X167" i="1" s="1"/>
  <c r="W168" i="1"/>
  <c r="V168" i="1"/>
  <c r="U168" i="1"/>
  <c r="U167" i="1" s="1"/>
  <c r="T168" i="1"/>
  <c r="S168" i="1"/>
  <c r="R168" i="1"/>
  <c r="Q168" i="1"/>
  <c r="Q167" i="1" s="1"/>
  <c r="P168" i="1"/>
  <c r="P167" i="1" s="1"/>
  <c r="O168" i="1"/>
  <c r="N168" i="1"/>
  <c r="M168" i="1"/>
  <c r="M167" i="1" s="1"/>
  <c r="L168" i="1"/>
  <c r="K168" i="1"/>
  <c r="J168" i="1"/>
  <c r="I168" i="1"/>
  <c r="I167" i="1" s="1"/>
  <c r="H168" i="1"/>
  <c r="H167" i="1" s="1"/>
  <c r="G168" i="1"/>
  <c r="F168" i="1"/>
  <c r="E168" i="1"/>
  <c r="D168" i="1"/>
  <c r="W167" i="1"/>
  <c r="L167" i="1"/>
  <c r="G167" i="1"/>
  <c r="E167" i="1"/>
  <c r="J164" i="1"/>
  <c r="AA158" i="1"/>
  <c r="AB157" i="1"/>
  <c r="AA157" i="1"/>
  <c r="AB156" i="1"/>
  <c r="AA156" i="1"/>
  <c r="AA155" i="1"/>
  <c r="Y154" i="1"/>
  <c r="W154" i="1"/>
  <c r="U154" i="1"/>
  <c r="S154" i="1"/>
  <c r="Q154" i="1"/>
  <c r="O154" i="1"/>
  <c r="M154" i="1"/>
  <c r="L154" i="1"/>
  <c r="K154" i="1"/>
  <c r="AA154" i="1" s="1"/>
  <c r="J154" i="1"/>
  <c r="I154" i="1"/>
  <c r="H154" i="1"/>
  <c r="G154" i="1"/>
  <c r="F154" i="1"/>
  <c r="E154" i="1"/>
  <c r="D154" i="1"/>
  <c r="Y153" i="1"/>
  <c r="W153" i="1"/>
  <c r="V153" i="1"/>
  <c r="U153" i="1"/>
  <c r="T153" i="1"/>
  <c r="S153" i="1"/>
  <c r="R153" i="1"/>
  <c r="Q153" i="1"/>
  <c r="P153" i="1"/>
  <c r="O153" i="1"/>
  <c r="N153" i="1"/>
  <c r="M153" i="1"/>
  <c r="K153" i="1"/>
  <c r="J153" i="1"/>
  <c r="I153" i="1"/>
  <c r="H153" i="1"/>
  <c r="G153" i="1"/>
  <c r="F153" i="1"/>
  <c r="E153" i="1"/>
  <c r="D153" i="1"/>
  <c r="Y148" i="1"/>
  <c r="W148" i="1"/>
  <c r="V148" i="1"/>
  <c r="U148" i="1"/>
  <c r="T148" i="1"/>
  <c r="S148" i="1"/>
  <c r="R148" i="1"/>
  <c r="Q148" i="1"/>
  <c r="P148" i="1"/>
  <c r="O148" i="1"/>
  <c r="N148" i="1"/>
  <c r="M148" i="1"/>
  <c r="K148" i="1"/>
  <c r="J148" i="1"/>
  <c r="I148" i="1"/>
  <c r="H148" i="1"/>
  <c r="G148" i="1"/>
  <c r="F148" i="1"/>
  <c r="E148" i="1"/>
  <c r="D148" i="1"/>
  <c r="Y147" i="1"/>
  <c r="W147" i="1"/>
  <c r="V147" i="1"/>
  <c r="U147" i="1"/>
  <c r="T147" i="1"/>
  <c r="S147" i="1"/>
  <c r="R147" i="1"/>
  <c r="Q147" i="1"/>
  <c r="P147" i="1"/>
  <c r="O147" i="1"/>
  <c r="N147" i="1"/>
  <c r="M147" i="1"/>
  <c r="K147" i="1"/>
  <c r="J147" i="1"/>
  <c r="I147" i="1"/>
  <c r="H147" i="1"/>
  <c r="G147" i="1"/>
  <c r="F147" i="1"/>
  <c r="E147" i="1"/>
  <c r="D147" i="1"/>
  <c r="Y145" i="1"/>
  <c r="W145" i="1"/>
  <c r="V145" i="1"/>
  <c r="U145" i="1"/>
  <c r="T145" i="1"/>
  <c r="S145" i="1"/>
  <c r="R145" i="1"/>
  <c r="Q145" i="1"/>
  <c r="P145" i="1"/>
  <c r="O145" i="1"/>
  <c r="O139" i="1" s="1"/>
  <c r="N145" i="1"/>
  <c r="M145" i="1"/>
  <c r="K145" i="1"/>
  <c r="K139" i="1" s="1"/>
  <c r="J145" i="1"/>
  <c r="I145" i="1"/>
  <c r="H145" i="1"/>
  <c r="G145" i="1"/>
  <c r="G139" i="1" s="1"/>
  <c r="F145" i="1"/>
  <c r="E145" i="1"/>
  <c r="D145" i="1"/>
  <c r="AB143" i="1"/>
  <c r="AA143" i="1"/>
  <c r="AB142" i="1"/>
  <c r="AA142" i="1"/>
  <c r="AB141" i="1"/>
  <c r="AA141" i="1"/>
  <c r="Z140" i="1"/>
  <c r="Y140" i="1"/>
  <c r="X140" i="1"/>
  <c r="W140" i="1"/>
  <c r="V140" i="1"/>
  <c r="V139" i="1" s="1"/>
  <c r="U140" i="1"/>
  <c r="T140" i="1"/>
  <c r="S140" i="1"/>
  <c r="S139" i="1" s="1"/>
  <c r="R140" i="1"/>
  <c r="Q140" i="1"/>
  <c r="P140" i="1"/>
  <c r="O140" i="1"/>
  <c r="N140" i="1"/>
  <c r="N139" i="1" s="1"/>
  <c r="M140" i="1"/>
  <c r="L140" i="1"/>
  <c r="K140" i="1"/>
  <c r="J140" i="1"/>
  <c r="I140" i="1"/>
  <c r="H140" i="1"/>
  <c r="G140" i="1"/>
  <c r="F140" i="1"/>
  <c r="E140" i="1"/>
  <c r="D140" i="1"/>
  <c r="W139" i="1"/>
  <c r="L139" i="1"/>
  <c r="AA138" i="1"/>
  <c r="X138" i="1"/>
  <c r="Z138" i="1" s="1"/>
  <c r="AB138" i="1" s="1"/>
  <c r="AA133" i="1"/>
  <c r="X133" i="1"/>
  <c r="Z133" i="1" s="1"/>
  <c r="AB133" i="1" s="1"/>
  <c r="AA132" i="1"/>
  <c r="X132" i="1"/>
  <c r="Z132" i="1" s="1"/>
  <c r="AB132" i="1" s="1"/>
  <c r="AA130" i="1"/>
  <c r="X130" i="1"/>
  <c r="Z130" i="1" s="1"/>
  <c r="AB130" i="1" s="1"/>
  <c r="AB128" i="1"/>
  <c r="AA128" i="1"/>
  <c r="AB127" i="1"/>
  <c r="AA127" i="1"/>
  <c r="AB126" i="1"/>
  <c r="AA126" i="1"/>
  <c r="Z125" i="1"/>
  <c r="Y125" i="1"/>
  <c r="Y124" i="1" s="1"/>
  <c r="X125" i="1"/>
  <c r="W125" i="1"/>
  <c r="V125" i="1"/>
  <c r="V124" i="1" s="1"/>
  <c r="U125" i="1"/>
  <c r="U124" i="1" s="1"/>
  <c r="T125" i="1"/>
  <c r="S125" i="1"/>
  <c r="S124" i="1" s="1"/>
  <c r="R125" i="1"/>
  <c r="R124" i="1" s="1"/>
  <c r="Q125" i="1"/>
  <c r="P125" i="1"/>
  <c r="O125" i="1"/>
  <c r="N125" i="1"/>
  <c r="N124" i="1" s="1"/>
  <c r="M125" i="1"/>
  <c r="M124" i="1" s="1"/>
  <c r="L125" i="1"/>
  <c r="K125" i="1"/>
  <c r="K124" i="1" s="1"/>
  <c r="J125" i="1"/>
  <c r="AA125" i="1" s="1"/>
  <c r="I125" i="1"/>
  <c r="I124" i="1" s="1"/>
  <c r="H125" i="1"/>
  <c r="G125" i="1"/>
  <c r="G124" i="1" s="1"/>
  <c r="F125" i="1"/>
  <c r="F124" i="1" s="1"/>
  <c r="E125" i="1"/>
  <c r="E124" i="1" s="1"/>
  <c r="D125" i="1"/>
  <c r="W124" i="1"/>
  <c r="T124" i="1"/>
  <c r="Q124" i="1"/>
  <c r="P124" i="1"/>
  <c r="O124" i="1"/>
  <c r="L124" i="1"/>
  <c r="H124" i="1"/>
  <c r="D124" i="1"/>
  <c r="AA123" i="1"/>
  <c r="AA118" i="1"/>
  <c r="X118" i="1"/>
  <c r="Z118" i="1" s="1"/>
  <c r="AA117" i="1"/>
  <c r="X117" i="1"/>
  <c r="Z117" i="1" s="1"/>
  <c r="AA115" i="1"/>
  <c r="X115" i="1"/>
  <c r="Z115" i="1" s="1"/>
  <c r="AB113" i="1"/>
  <c r="AA113" i="1"/>
  <c r="AB112" i="1"/>
  <c r="AA112" i="1"/>
  <c r="AB111" i="1"/>
  <c r="AA111" i="1"/>
  <c r="Z110" i="1"/>
  <c r="Y110" i="1"/>
  <c r="X110" i="1"/>
  <c r="W110" i="1"/>
  <c r="V110" i="1"/>
  <c r="V109" i="1" s="1"/>
  <c r="V160" i="1" s="1"/>
  <c r="V165" i="1" s="1"/>
  <c r="U110" i="1"/>
  <c r="U109" i="1" s="1"/>
  <c r="U160" i="1" s="1"/>
  <c r="U165" i="1" s="1"/>
  <c r="T110" i="1"/>
  <c r="S110" i="1"/>
  <c r="S109" i="1" s="1"/>
  <c r="S160" i="1" s="1"/>
  <c r="S165" i="1" s="1"/>
  <c r="R110" i="1"/>
  <c r="R109" i="1" s="1"/>
  <c r="R160" i="1" s="1"/>
  <c r="R165" i="1" s="1"/>
  <c r="Q110" i="1"/>
  <c r="P110" i="1"/>
  <c r="O110" i="1"/>
  <c r="O109" i="1" s="1"/>
  <c r="O160" i="1" s="1"/>
  <c r="O165" i="1" s="1"/>
  <c r="N110" i="1"/>
  <c r="N109" i="1" s="1"/>
  <c r="N160" i="1" s="1"/>
  <c r="N165" i="1" s="1"/>
  <c r="M110" i="1"/>
  <c r="M109" i="1" s="1"/>
  <c r="M160" i="1" s="1"/>
  <c r="M165" i="1" s="1"/>
  <c r="L110" i="1"/>
  <c r="K110" i="1"/>
  <c r="K109" i="1" s="1"/>
  <c r="K160" i="1" s="1"/>
  <c r="K165" i="1" s="1"/>
  <c r="J110" i="1"/>
  <c r="AA110" i="1" s="1"/>
  <c r="I110" i="1"/>
  <c r="H110" i="1"/>
  <c r="H109" i="1" s="1"/>
  <c r="G110" i="1"/>
  <c r="G109" i="1" s="1"/>
  <c r="G160" i="1" s="1"/>
  <c r="G165" i="1" s="1"/>
  <c r="F110" i="1"/>
  <c r="F109" i="1" s="1"/>
  <c r="F160" i="1" s="1"/>
  <c r="F165" i="1" s="1"/>
  <c r="E110" i="1"/>
  <c r="E109" i="1" s="1"/>
  <c r="E160" i="1" s="1"/>
  <c r="E165" i="1" s="1"/>
  <c r="D110" i="1"/>
  <c r="Y109" i="1"/>
  <c r="Y160" i="1" s="1"/>
  <c r="Y165" i="1" s="1"/>
  <c r="W109" i="1"/>
  <c r="W160" i="1" s="1"/>
  <c r="W165" i="1" s="1"/>
  <c r="T109" i="1"/>
  <c r="T160" i="1" s="1"/>
  <c r="T165" i="1" s="1"/>
  <c r="Q109" i="1"/>
  <c r="Q160" i="1" s="1"/>
  <c r="Q165" i="1" s="1"/>
  <c r="P109" i="1"/>
  <c r="P160" i="1" s="1"/>
  <c r="P165" i="1" s="1"/>
  <c r="L109" i="1"/>
  <c r="L160" i="1" s="1"/>
  <c r="L165" i="1" s="1"/>
  <c r="I109" i="1"/>
  <c r="I160" i="1" s="1"/>
  <c r="I165" i="1" s="1"/>
  <c r="D109" i="1"/>
  <c r="D160" i="1" s="1"/>
  <c r="D165" i="1" s="1"/>
  <c r="AA108" i="1"/>
  <c r="X108" i="1"/>
  <c r="Z108" i="1" s="1"/>
  <c r="AB108" i="1" s="1"/>
  <c r="AA107" i="1"/>
  <c r="X107" i="1"/>
  <c r="Z107" i="1" s="1"/>
  <c r="AB107" i="1" s="1"/>
  <c r="AA106" i="1"/>
  <c r="X106" i="1"/>
  <c r="Z106" i="1" s="1"/>
  <c r="AB106" i="1" s="1"/>
  <c r="AA105" i="1"/>
  <c r="X105" i="1"/>
  <c r="Z105" i="1" s="1"/>
  <c r="AB105" i="1" s="1"/>
  <c r="AA104" i="1"/>
  <c r="X104" i="1"/>
  <c r="Y103" i="1"/>
  <c r="W103" i="1"/>
  <c r="W96" i="1" s="1"/>
  <c r="V103" i="1"/>
  <c r="U103" i="1"/>
  <c r="T103" i="1"/>
  <c r="S103" i="1"/>
  <c r="S96" i="1" s="1"/>
  <c r="R103" i="1"/>
  <c r="Q103" i="1"/>
  <c r="P103" i="1"/>
  <c r="O103" i="1"/>
  <c r="O96" i="1" s="1"/>
  <c r="N103" i="1"/>
  <c r="M103" i="1"/>
  <c r="L103" i="1"/>
  <c r="K103" i="1"/>
  <c r="K96" i="1" s="1"/>
  <c r="J103" i="1"/>
  <c r="I103" i="1"/>
  <c r="H103" i="1"/>
  <c r="G103" i="1"/>
  <c r="G96" i="1" s="1"/>
  <c r="F103" i="1"/>
  <c r="E103" i="1"/>
  <c r="D103" i="1"/>
  <c r="AA102" i="1"/>
  <c r="X102" i="1"/>
  <c r="Z102" i="1" s="1"/>
  <c r="AA101" i="1"/>
  <c r="X101" i="1"/>
  <c r="Z101" i="1" s="1"/>
  <c r="AA100" i="1"/>
  <c r="X100" i="1"/>
  <c r="Z100" i="1" s="1"/>
  <c r="AA99" i="1"/>
  <c r="X99" i="1"/>
  <c r="Z99" i="1" s="1"/>
  <c r="AA98" i="1"/>
  <c r="X98" i="1"/>
  <c r="Z98" i="1" s="1"/>
  <c r="Y97" i="1"/>
  <c r="Y96" i="1" s="1"/>
  <c r="W97" i="1"/>
  <c r="V97" i="1"/>
  <c r="U97" i="1"/>
  <c r="U96" i="1" s="1"/>
  <c r="T97" i="1"/>
  <c r="S97" i="1"/>
  <c r="R97" i="1"/>
  <c r="Q97" i="1"/>
  <c r="P97" i="1"/>
  <c r="O97" i="1"/>
  <c r="N97" i="1"/>
  <c r="M97" i="1"/>
  <c r="M96" i="1" s="1"/>
  <c r="L97" i="1"/>
  <c r="K97" i="1"/>
  <c r="J97" i="1"/>
  <c r="I97" i="1"/>
  <c r="H97" i="1"/>
  <c r="G97" i="1"/>
  <c r="F97" i="1"/>
  <c r="E97" i="1"/>
  <c r="E96" i="1" s="1"/>
  <c r="D97" i="1"/>
  <c r="Y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Y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Y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Y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AB85" i="1"/>
  <c r="AA85" i="1"/>
  <c r="AB84" i="1"/>
  <c r="AA84" i="1"/>
  <c r="AB83" i="1"/>
  <c r="AA83" i="1"/>
  <c r="Z82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AA80" i="1"/>
  <c r="X80" i="1"/>
  <c r="Z80" i="1" s="1"/>
  <c r="AB80" i="1" s="1"/>
  <c r="AA79" i="1"/>
  <c r="X79" i="1"/>
  <c r="Z79" i="1" s="1"/>
  <c r="AB79" i="1" s="1"/>
  <c r="AA78" i="1"/>
  <c r="X78" i="1"/>
  <c r="Z78" i="1" s="1"/>
  <c r="AB78" i="1" s="1"/>
  <c r="AB76" i="1"/>
  <c r="AA76" i="1"/>
  <c r="AB75" i="1"/>
  <c r="AA75" i="1"/>
  <c r="AB74" i="1"/>
  <c r="AA74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AB72" i="1"/>
  <c r="AA72" i="1"/>
  <c r="AB71" i="1"/>
  <c r="AA71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AB70" i="1" s="1"/>
  <c r="G70" i="1"/>
  <c r="F70" i="1"/>
  <c r="E70" i="1"/>
  <c r="D70" i="1"/>
  <c r="AB69" i="1"/>
  <c r="AA69" i="1"/>
  <c r="AB68" i="1"/>
  <c r="AA68" i="1"/>
  <c r="AB67" i="1"/>
  <c r="AA67" i="1"/>
  <c r="AB64" i="1"/>
  <c r="AA64" i="1"/>
  <c r="AB63" i="1"/>
  <c r="AA63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AB61" i="1"/>
  <c r="AA61" i="1"/>
  <c r="AB60" i="1"/>
  <c r="AA60" i="1"/>
  <c r="AB59" i="1"/>
  <c r="AA59" i="1"/>
  <c r="AB58" i="1"/>
  <c r="AA58" i="1"/>
  <c r="AB57" i="1"/>
  <c r="AA57" i="1"/>
  <c r="Z56" i="1"/>
  <c r="Z55" i="1" s="1"/>
  <c r="Z53" i="1" s="1"/>
  <c r="Y56" i="1"/>
  <c r="X56" i="1"/>
  <c r="X55" i="1" s="1"/>
  <c r="X53" i="1" s="1"/>
  <c r="W56" i="1"/>
  <c r="W55" i="1" s="1"/>
  <c r="W53" i="1" s="1"/>
  <c r="V56" i="1"/>
  <c r="V55" i="1" s="1"/>
  <c r="V53" i="1" s="1"/>
  <c r="U56" i="1"/>
  <c r="U55" i="1" s="1"/>
  <c r="U53" i="1" s="1"/>
  <c r="T56" i="1"/>
  <c r="T55" i="1" s="1"/>
  <c r="T53" i="1" s="1"/>
  <c r="S56" i="1"/>
  <c r="S55" i="1" s="1"/>
  <c r="S53" i="1" s="1"/>
  <c r="R56" i="1"/>
  <c r="R55" i="1" s="1"/>
  <c r="R53" i="1" s="1"/>
  <c r="Q56" i="1"/>
  <c r="Q55" i="1" s="1"/>
  <c r="Q53" i="1" s="1"/>
  <c r="P56" i="1"/>
  <c r="P55" i="1" s="1"/>
  <c r="P53" i="1" s="1"/>
  <c r="O56" i="1"/>
  <c r="O55" i="1" s="1"/>
  <c r="O53" i="1" s="1"/>
  <c r="N56" i="1"/>
  <c r="M56" i="1"/>
  <c r="M55" i="1" s="1"/>
  <c r="M53" i="1" s="1"/>
  <c r="L56" i="1"/>
  <c r="L55" i="1" s="1"/>
  <c r="L53" i="1" s="1"/>
  <c r="K56" i="1"/>
  <c r="K55" i="1" s="1"/>
  <c r="K53" i="1" s="1"/>
  <c r="J56" i="1"/>
  <c r="J55" i="1" s="1"/>
  <c r="J53" i="1" s="1"/>
  <c r="I56" i="1"/>
  <c r="H56" i="1"/>
  <c r="G56" i="1"/>
  <c r="G55" i="1" s="1"/>
  <c r="G53" i="1" s="1"/>
  <c r="F56" i="1"/>
  <c r="F55" i="1" s="1"/>
  <c r="F53" i="1" s="1"/>
  <c r="E56" i="1"/>
  <c r="E55" i="1" s="1"/>
  <c r="E53" i="1" s="1"/>
  <c r="D56" i="1"/>
  <c r="D55" i="1" s="1"/>
  <c r="D53" i="1" s="1"/>
  <c r="Y55" i="1"/>
  <c r="Y53" i="1" s="1"/>
  <c r="N55" i="1"/>
  <c r="N53" i="1" s="1"/>
  <c r="I55" i="1"/>
  <c r="I53" i="1" s="1"/>
  <c r="AB54" i="1"/>
  <c r="AA54" i="1"/>
  <c r="AB52" i="1"/>
  <c r="AA52" i="1"/>
  <c r="AB47" i="1"/>
  <c r="AA47" i="1"/>
  <c r="AB46" i="1"/>
  <c r="AA46" i="1"/>
  <c r="AB44" i="1"/>
  <c r="AA44" i="1"/>
  <c r="AB42" i="1"/>
  <c r="AA42" i="1"/>
  <c r="AB41" i="1"/>
  <c r="AA41" i="1"/>
  <c r="AB40" i="1"/>
  <c r="AA40" i="1"/>
  <c r="Z39" i="1"/>
  <c r="Z38" i="1" s="1"/>
  <c r="Y39" i="1"/>
  <c r="X39" i="1"/>
  <c r="W39" i="1"/>
  <c r="W38" i="1" s="1"/>
  <c r="V39" i="1"/>
  <c r="V38" i="1" s="1"/>
  <c r="U39" i="1"/>
  <c r="U38" i="1" s="1"/>
  <c r="T39" i="1"/>
  <c r="T38" i="1" s="1"/>
  <c r="S39" i="1"/>
  <c r="S38" i="1" s="1"/>
  <c r="R39" i="1"/>
  <c r="R38" i="1" s="1"/>
  <c r="Q39" i="1"/>
  <c r="Q38" i="1" s="1"/>
  <c r="P39" i="1"/>
  <c r="P38" i="1" s="1"/>
  <c r="O39" i="1"/>
  <c r="O38" i="1" s="1"/>
  <c r="N39" i="1"/>
  <c r="M39" i="1"/>
  <c r="M38" i="1" s="1"/>
  <c r="L39" i="1"/>
  <c r="L38" i="1" s="1"/>
  <c r="K39" i="1"/>
  <c r="J39" i="1"/>
  <c r="J38" i="1" s="1"/>
  <c r="I39" i="1"/>
  <c r="H39" i="1"/>
  <c r="H38" i="1" s="1"/>
  <c r="G39" i="1"/>
  <c r="G38" i="1" s="1"/>
  <c r="F39" i="1"/>
  <c r="F38" i="1" s="1"/>
  <c r="E39" i="1"/>
  <c r="E38" i="1" s="1"/>
  <c r="D39" i="1"/>
  <c r="Y38" i="1"/>
  <c r="X38" i="1"/>
  <c r="N38" i="1"/>
  <c r="I38" i="1"/>
  <c r="D38" i="1"/>
  <c r="AA37" i="1"/>
  <c r="X37" i="1"/>
  <c r="X95" i="1" s="1"/>
  <c r="AA32" i="1"/>
  <c r="X32" i="1"/>
  <c r="X313" i="1" s="1"/>
  <c r="AA31" i="1"/>
  <c r="X31" i="1"/>
  <c r="Z31" i="1" s="1"/>
  <c r="Z89" i="1" s="1"/>
  <c r="AA29" i="1"/>
  <c r="X29" i="1"/>
  <c r="AB27" i="1"/>
  <c r="AA27" i="1"/>
  <c r="AB26" i="1"/>
  <c r="AA26" i="1"/>
  <c r="AB25" i="1"/>
  <c r="AA25" i="1"/>
  <c r="Z24" i="1"/>
  <c r="Y24" i="1"/>
  <c r="Y23" i="1" s="1"/>
  <c r="X24" i="1"/>
  <c r="W24" i="1"/>
  <c r="W23" i="1" s="1"/>
  <c r="V24" i="1"/>
  <c r="V23" i="1" s="1"/>
  <c r="U24" i="1"/>
  <c r="U23" i="1" s="1"/>
  <c r="T24" i="1"/>
  <c r="T23" i="1" s="1"/>
  <c r="S24" i="1"/>
  <c r="S23" i="1" s="1"/>
  <c r="R24" i="1"/>
  <c r="Q24" i="1"/>
  <c r="P24" i="1"/>
  <c r="P23" i="1" s="1"/>
  <c r="O24" i="1"/>
  <c r="O23" i="1" s="1"/>
  <c r="N24" i="1"/>
  <c r="M24" i="1"/>
  <c r="M23" i="1" s="1"/>
  <c r="L24" i="1"/>
  <c r="L23" i="1" s="1"/>
  <c r="K24" i="1"/>
  <c r="J24" i="1"/>
  <c r="I24" i="1"/>
  <c r="I23" i="1" s="1"/>
  <c r="H24" i="1"/>
  <c r="G24" i="1"/>
  <c r="G23" i="1" s="1"/>
  <c r="F24" i="1"/>
  <c r="F23" i="1" s="1"/>
  <c r="E24" i="1"/>
  <c r="E23" i="1" s="1"/>
  <c r="D24" i="1"/>
  <c r="D23" i="1" s="1"/>
  <c r="R23" i="1"/>
  <c r="Q23" i="1"/>
  <c r="N23" i="1"/>
  <c r="J23" i="1"/>
  <c r="L20" i="1"/>
  <c r="G399" i="1" l="1"/>
  <c r="G374" i="1" s="1"/>
  <c r="G373" i="1" s="1"/>
  <c r="W399" i="1"/>
  <c r="AB82" i="1"/>
  <c r="F81" i="1"/>
  <c r="N81" i="1"/>
  <c r="V81" i="1"/>
  <c r="F96" i="1"/>
  <c r="N96" i="1"/>
  <c r="V96" i="1"/>
  <c r="X124" i="1"/>
  <c r="N222" i="1"/>
  <c r="V222" i="1"/>
  <c r="AB62" i="1"/>
  <c r="R139" i="1"/>
  <c r="R155" i="1" s="1"/>
  <c r="AB229" i="1"/>
  <c r="AA243" i="1"/>
  <c r="M399" i="1"/>
  <c r="W374" i="1"/>
  <c r="W373" i="1" s="1"/>
  <c r="D139" i="1"/>
  <c r="AB415" i="1"/>
  <c r="AA89" i="1"/>
  <c r="R81" i="1"/>
  <c r="R96" i="1"/>
  <c r="AB187" i="1"/>
  <c r="J222" i="1"/>
  <c r="R222" i="1"/>
  <c r="Z222" i="1"/>
  <c r="X23" i="1"/>
  <c r="Q96" i="1"/>
  <c r="Y139" i="1"/>
  <c r="AB73" i="1"/>
  <c r="F139" i="1"/>
  <c r="I96" i="1"/>
  <c r="O399" i="1"/>
  <c r="O374" i="1" s="1"/>
  <c r="O373" i="1" s="1"/>
  <c r="AB236" i="1"/>
  <c r="M81" i="1"/>
  <c r="Y81" i="1"/>
  <c r="AB24" i="1"/>
  <c r="H23" i="1"/>
  <c r="H305" i="1" s="1"/>
  <c r="Z104" i="1"/>
  <c r="X103" i="1"/>
  <c r="AA147" i="1"/>
  <c r="AA203" i="1"/>
  <c r="E399" i="1"/>
  <c r="D399" i="1"/>
  <c r="D374" i="1" s="1"/>
  <c r="D373" i="1" s="1"/>
  <c r="L399" i="1"/>
  <c r="L374" i="1" s="1"/>
  <c r="L373" i="1" s="1"/>
  <c r="P399" i="1"/>
  <c r="P374" i="1" s="1"/>
  <c r="P373" i="1" s="1"/>
  <c r="T399" i="1"/>
  <c r="T374" i="1" s="1"/>
  <c r="T373" i="1" s="1"/>
  <c r="X399" i="1"/>
  <c r="X374" i="1" s="1"/>
  <c r="X373" i="1" s="1"/>
  <c r="AB401" i="1"/>
  <c r="H400" i="1"/>
  <c r="I81" i="1"/>
  <c r="U81" i="1"/>
  <c r="AB140" i="1"/>
  <c r="H139" i="1"/>
  <c r="P139" i="1"/>
  <c r="T139" i="1"/>
  <c r="T155" i="1" s="1"/>
  <c r="T158" i="1" s="1"/>
  <c r="G222" i="1"/>
  <c r="K222" i="1"/>
  <c r="O222" i="1"/>
  <c r="S222" i="1"/>
  <c r="W222" i="1"/>
  <c r="AB340" i="1"/>
  <c r="Z340" i="1"/>
  <c r="I399" i="1"/>
  <c r="Y399" i="1"/>
  <c r="AA97" i="1"/>
  <c r="J96" i="1"/>
  <c r="AA96" i="1" s="1"/>
  <c r="E81" i="1"/>
  <c r="Q81" i="1"/>
  <c r="J81" i="1"/>
  <c r="AA145" i="1"/>
  <c r="M139" i="1"/>
  <c r="Q139" i="1"/>
  <c r="U139" i="1"/>
  <c r="AA153" i="1"/>
  <c r="K376" i="1"/>
  <c r="K375" i="1" s="1"/>
  <c r="K374" i="1" s="1"/>
  <c r="K373" i="1" s="1"/>
  <c r="S376" i="1"/>
  <c r="S375" i="1" s="1"/>
  <c r="S374" i="1" s="1"/>
  <c r="S373" i="1" s="1"/>
  <c r="U399" i="1"/>
  <c r="AA39" i="1"/>
  <c r="AA62" i="1"/>
  <c r="AA73" i="1"/>
  <c r="AA82" i="1"/>
  <c r="D96" i="1"/>
  <c r="H96" i="1"/>
  <c r="L96" i="1"/>
  <c r="P96" i="1"/>
  <c r="T96" i="1"/>
  <c r="AB110" i="1"/>
  <c r="AA140" i="1"/>
  <c r="E139" i="1"/>
  <c r="I139" i="1"/>
  <c r="K167" i="1"/>
  <c r="D222" i="1"/>
  <c r="AB224" i="1"/>
  <c r="L222" i="1"/>
  <c r="P222" i="1"/>
  <c r="T222" i="1"/>
  <c r="X222" i="1"/>
  <c r="AB243" i="1"/>
  <c r="X346" i="1"/>
  <c r="AA377" i="1"/>
  <c r="AA394" i="1"/>
  <c r="F399" i="1"/>
  <c r="F374" i="1" s="1"/>
  <c r="F373" i="1" s="1"/>
  <c r="AA401" i="1"/>
  <c r="R399" i="1"/>
  <c r="R374" i="1" s="1"/>
  <c r="R373" i="1" s="1"/>
  <c r="V399" i="1"/>
  <c r="V374" i="1" s="1"/>
  <c r="V373" i="1" s="1"/>
  <c r="Z399" i="1"/>
  <c r="Z374" i="1" s="1"/>
  <c r="Z373" i="1" s="1"/>
  <c r="AB436" i="1"/>
  <c r="AA24" i="1"/>
  <c r="AB39" i="1"/>
  <c r="AB56" i="1"/>
  <c r="AA70" i="1"/>
  <c r="AA87" i="1"/>
  <c r="D81" i="1"/>
  <c r="H81" i="1"/>
  <c r="L81" i="1"/>
  <c r="P81" i="1"/>
  <c r="T81" i="1"/>
  <c r="G81" i="1"/>
  <c r="K81" i="1"/>
  <c r="O81" i="1"/>
  <c r="S81" i="1"/>
  <c r="W81" i="1"/>
  <c r="AB125" i="1"/>
  <c r="AB203" i="1"/>
  <c r="AB211" i="1"/>
  <c r="AA229" i="1"/>
  <c r="AA236" i="1"/>
  <c r="Z347" i="1"/>
  <c r="Z346" i="1" s="1"/>
  <c r="Z145" i="1"/>
  <c r="AB115" i="1"/>
  <c r="Z148" i="1"/>
  <c r="AB118" i="1"/>
  <c r="P242" i="1"/>
  <c r="P250" i="1" s="1"/>
  <c r="P252" i="1" s="1"/>
  <c r="P305" i="1"/>
  <c r="Z97" i="1"/>
  <c r="Z103" i="1"/>
  <c r="AB103" i="1" s="1"/>
  <c r="AB104" i="1"/>
  <c r="P155" i="1"/>
  <c r="P154" i="1" s="1"/>
  <c r="P158" i="1"/>
  <c r="Z147" i="1"/>
  <c r="AB117" i="1"/>
  <c r="Z124" i="1"/>
  <c r="AB148" i="1"/>
  <c r="N155" i="1"/>
  <c r="V155" i="1"/>
  <c r="V158" i="1" s="1"/>
  <c r="K242" i="1"/>
  <c r="K250" i="1" s="1"/>
  <c r="K252" i="1" s="1"/>
  <c r="Z29" i="1"/>
  <c r="AB311" i="1" s="1"/>
  <c r="Z32" i="1"/>
  <c r="AB32" i="1" s="1"/>
  <c r="Z37" i="1"/>
  <c r="Z95" i="1" s="1"/>
  <c r="AB95" i="1" s="1"/>
  <c r="K23" i="1"/>
  <c r="K305" i="1" s="1"/>
  <c r="AB31" i="1"/>
  <c r="K38" i="1"/>
  <c r="H55" i="1"/>
  <c r="AA56" i="1"/>
  <c r="X89" i="1"/>
  <c r="AB89" i="1" s="1"/>
  <c r="AA90" i="1"/>
  <c r="X97" i="1"/>
  <c r="X96" i="1" s="1"/>
  <c r="AB98" i="1"/>
  <c r="AB99" i="1"/>
  <c r="AB100" i="1"/>
  <c r="AB101" i="1"/>
  <c r="AB102" i="1"/>
  <c r="AA103" i="1"/>
  <c r="J109" i="1"/>
  <c r="J124" i="1"/>
  <c r="AA124" i="1" s="1"/>
  <c r="J139" i="1"/>
  <c r="E305" i="1"/>
  <c r="E242" i="1"/>
  <c r="E250" i="1" s="1"/>
  <c r="E252" i="1" s="1"/>
  <c r="U305" i="1"/>
  <c r="U242" i="1"/>
  <c r="U250" i="1" s="1"/>
  <c r="U252" i="1" s="1"/>
  <c r="F306" i="1"/>
  <c r="F167" i="1"/>
  <c r="J306" i="1"/>
  <c r="J167" i="1"/>
  <c r="N306" i="1"/>
  <c r="N167" i="1"/>
  <c r="R306" i="1"/>
  <c r="R167" i="1"/>
  <c r="V306" i="1"/>
  <c r="V167" i="1"/>
  <c r="Z306" i="1"/>
  <c r="Z167" i="1"/>
  <c r="H185" i="1"/>
  <c r="AA224" i="1"/>
  <c r="Z341" i="1"/>
  <c r="AB38" i="1"/>
  <c r="X90" i="1"/>
  <c r="AA95" i="1"/>
  <c r="X145" i="1"/>
  <c r="X147" i="1"/>
  <c r="X148" i="1"/>
  <c r="H160" i="1"/>
  <c r="G305" i="1"/>
  <c r="G242" i="1"/>
  <c r="G250" i="1" s="1"/>
  <c r="G252" i="1" s="1"/>
  <c r="L242" i="1"/>
  <c r="L250" i="1" s="1"/>
  <c r="L252" i="1" s="1"/>
  <c r="L305" i="1"/>
  <c r="Q305" i="1"/>
  <c r="Q242" i="1"/>
  <c r="Q250" i="1" s="1"/>
  <c r="Q252" i="1" s="1"/>
  <c r="W305" i="1"/>
  <c r="W242" i="1"/>
  <c r="W250" i="1" s="1"/>
  <c r="W252" i="1" s="1"/>
  <c r="G306" i="1"/>
  <c r="K306" i="1"/>
  <c r="O306" i="1"/>
  <c r="S306" i="1"/>
  <c r="W306" i="1"/>
  <c r="AA168" i="1"/>
  <c r="AA306" i="1" s="1"/>
  <c r="AA308" i="1"/>
  <c r="AA311" i="1"/>
  <c r="AA313" i="1"/>
  <c r="AA187" i="1"/>
  <c r="AA211" i="1"/>
  <c r="H210" i="1"/>
  <c r="AA148" i="1"/>
  <c r="M305" i="1"/>
  <c r="M242" i="1"/>
  <c r="M250" i="1" s="1"/>
  <c r="M252" i="1" s="1"/>
  <c r="S167" i="1"/>
  <c r="X242" i="1"/>
  <c r="X250" i="1" s="1"/>
  <c r="X252" i="1" s="1"/>
  <c r="X305" i="1"/>
  <c r="D306" i="1"/>
  <c r="H306" i="1"/>
  <c r="L306" i="1"/>
  <c r="P306" i="1"/>
  <c r="T306" i="1"/>
  <c r="X306" i="1"/>
  <c r="AB168" i="1"/>
  <c r="AB306" i="1" s="1"/>
  <c r="X350" i="1"/>
  <c r="X311" i="1"/>
  <c r="X87" i="1"/>
  <c r="X81" i="1" s="1"/>
  <c r="D167" i="1"/>
  <c r="I305" i="1"/>
  <c r="I242" i="1"/>
  <c r="I250" i="1" s="1"/>
  <c r="I252" i="1" s="1"/>
  <c r="O167" i="1"/>
  <c r="T167" i="1"/>
  <c r="Y305" i="1"/>
  <c r="Y242" i="1"/>
  <c r="Y250" i="1" s="1"/>
  <c r="Y252" i="1" s="1"/>
  <c r="E306" i="1"/>
  <c r="I306" i="1"/>
  <c r="M306" i="1"/>
  <c r="Q306" i="1"/>
  <c r="U306" i="1"/>
  <c r="Y306" i="1"/>
  <c r="AA307" i="1"/>
  <c r="AA309" i="1"/>
  <c r="AB181" i="1"/>
  <c r="H222" i="1"/>
  <c r="AA246" i="1"/>
  <c r="AA341" i="1"/>
  <c r="J235" i="1"/>
  <c r="AA235" i="1" s="1"/>
  <c r="X341" i="1"/>
  <c r="AB342" i="1"/>
  <c r="AB343" i="1"/>
  <c r="AB344" i="1"/>
  <c r="H376" i="1"/>
  <c r="AB384" i="1"/>
  <c r="AA384" i="1"/>
  <c r="E376" i="1"/>
  <c r="E375" i="1" s="1"/>
  <c r="E374" i="1" s="1"/>
  <c r="E373" i="1" s="1"/>
  <c r="I376" i="1"/>
  <c r="I375" i="1" s="1"/>
  <c r="M376" i="1"/>
  <c r="M375" i="1" s="1"/>
  <c r="M374" i="1" s="1"/>
  <c r="M373" i="1" s="1"/>
  <c r="Q376" i="1"/>
  <c r="Q375" i="1" s="1"/>
  <c r="Q374" i="1" s="1"/>
  <c r="Q373" i="1" s="1"/>
  <c r="U376" i="1"/>
  <c r="U375" i="1" s="1"/>
  <c r="Y376" i="1"/>
  <c r="Y375" i="1" s="1"/>
  <c r="Y374" i="1" s="1"/>
  <c r="Y373" i="1" s="1"/>
  <c r="AB377" i="1"/>
  <c r="AB394" i="1"/>
  <c r="J400" i="1"/>
  <c r="J399" i="1" s="1"/>
  <c r="J374" i="1" s="1"/>
  <c r="J373" i="1" s="1"/>
  <c r="H414" i="1"/>
  <c r="AA415" i="1"/>
  <c r="H431" i="1"/>
  <c r="AA436" i="1"/>
  <c r="I374" i="1" l="1"/>
  <c r="I373" i="1" s="1"/>
  <c r="AB341" i="1"/>
  <c r="AB313" i="1"/>
  <c r="R158" i="1"/>
  <c r="AA400" i="1"/>
  <c r="AB147" i="1"/>
  <c r="AA23" i="1"/>
  <c r="U374" i="1"/>
  <c r="U373" i="1" s="1"/>
  <c r="AB145" i="1"/>
  <c r="AA81" i="1"/>
  <c r="AB400" i="1"/>
  <c r="R154" i="1"/>
  <c r="X123" i="1"/>
  <c r="X109" i="1" s="1"/>
  <c r="X160" i="1" s="1"/>
  <c r="X165" i="1" s="1"/>
  <c r="T242" i="1"/>
  <c r="T250" i="1" s="1"/>
  <c r="T252" i="1" s="1"/>
  <c r="T305" i="1"/>
  <c r="AB235" i="1"/>
  <c r="V305" i="1"/>
  <c r="V242" i="1"/>
  <c r="V250" i="1" s="1"/>
  <c r="V252" i="1" s="1"/>
  <c r="N305" i="1"/>
  <c r="N242" i="1"/>
  <c r="N250" i="1" s="1"/>
  <c r="N252" i="1" s="1"/>
  <c r="F305" i="1"/>
  <c r="F242" i="1"/>
  <c r="F250" i="1" s="1"/>
  <c r="F252" i="1" s="1"/>
  <c r="AA139" i="1"/>
  <c r="AB37" i="1"/>
  <c r="AA431" i="1"/>
  <c r="AB431" i="1"/>
  <c r="O305" i="1"/>
  <c r="O242" i="1"/>
  <c r="O250" i="1" s="1"/>
  <c r="O252" i="1" s="1"/>
  <c r="D242" i="1"/>
  <c r="D250" i="1" s="1"/>
  <c r="D252" i="1" s="1"/>
  <c r="D305" i="1"/>
  <c r="S305" i="1"/>
  <c r="S242" i="1"/>
  <c r="S250" i="1" s="1"/>
  <c r="S252" i="1" s="1"/>
  <c r="AB185" i="1"/>
  <c r="AA185" i="1"/>
  <c r="AB55" i="1"/>
  <c r="AA55" i="1"/>
  <c r="H53" i="1"/>
  <c r="AB29" i="1"/>
  <c r="AA167" i="1"/>
  <c r="AB376" i="1"/>
  <c r="H375" i="1"/>
  <c r="AA376" i="1"/>
  <c r="AA222" i="1"/>
  <c r="AB222" i="1"/>
  <c r="H242" i="1"/>
  <c r="AA210" i="1"/>
  <c r="AB210" i="1"/>
  <c r="Z242" i="1"/>
  <c r="Z250" i="1" s="1"/>
  <c r="Z252" i="1" s="1"/>
  <c r="R305" i="1"/>
  <c r="R242" i="1"/>
  <c r="R250" i="1" s="1"/>
  <c r="R252" i="1" s="1"/>
  <c r="J305" i="1"/>
  <c r="J242" i="1"/>
  <c r="J250" i="1" s="1"/>
  <c r="J252" i="1" s="1"/>
  <c r="AB167" i="1"/>
  <c r="J160" i="1"/>
  <c r="J165" i="1" s="1"/>
  <c r="AA109" i="1"/>
  <c r="AA38" i="1"/>
  <c r="Z313" i="1"/>
  <c r="Z90" i="1"/>
  <c r="AB90" i="1" s="1"/>
  <c r="N158" i="1"/>
  <c r="N154" i="1" s="1"/>
  <c r="T154" i="1"/>
  <c r="Z96" i="1"/>
  <c r="AB96" i="1" s="1"/>
  <c r="AA414" i="1"/>
  <c r="H399" i="1"/>
  <c r="AB414" i="1"/>
  <c r="H165" i="1"/>
  <c r="Z311" i="1"/>
  <c r="Z350" i="1"/>
  <c r="AB350" i="1" s="1"/>
  <c r="Z87" i="1"/>
  <c r="Z23" i="1"/>
  <c r="V154" i="1"/>
  <c r="AB124" i="1"/>
  <c r="AB87" i="1"/>
  <c r="AB97" i="1"/>
  <c r="X153" i="1" l="1"/>
  <c r="X139" i="1" s="1"/>
  <c r="X155" i="1" s="1"/>
  <c r="X158" i="1" s="1"/>
  <c r="AB23" i="1"/>
  <c r="Z305" i="1"/>
  <c r="Z81" i="1"/>
  <c r="AA305" i="1"/>
  <c r="AA160" i="1"/>
  <c r="AB305" i="1"/>
  <c r="AB399" i="1"/>
  <c r="AA399" i="1"/>
  <c r="AB242" i="1"/>
  <c r="AA242" i="1"/>
  <c r="H250" i="1"/>
  <c r="H374" i="1"/>
  <c r="AB375" i="1"/>
  <c r="AA375" i="1"/>
  <c r="AB53" i="1"/>
  <c r="AA53" i="1"/>
  <c r="AA250" i="1" l="1"/>
  <c r="H252" i="1"/>
  <c r="AB250" i="1"/>
  <c r="AB374" i="1"/>
  <c r="AA374" i="1"/>
  <c r="H373" i="1"/>
  <c r="Z123" i="1"/>
  <c r="AB81" i="1"/>
  <c r="X154" i="1"/>
  <c r="Z153" i="1" l="1"/>
  <c r="Z109" i="1"/>
  <c r="AB123" i="1"/>
  <c r="AB373" i="1"/>
  <c r="AA373" i="1"/>
  <c r="Z160" i="1" l="1"/>
  <c r="AB109" i="1"/>
  <c r="Z139" i="1"/>
  <c r="AB153" i="1"/>
  <c r="Z155" i="1" l="1"/>
  <c r="Z158" i="1"/>
  <c r="AB158" i="1" s="1"/>
  <c r="AB139" i="1"/>
  <c r="Z165" i="1"/>
  <c r="AB160" i="1"/>
  <c r="Z154" i="1" l="1"/>
  <c r="AB155" i="1"/>
  <c r="AB154" i="1" l="1"/>
</calcChain>
</file>

<file path=xl/sharedStrings.xml><?xml version="1.0" encoding="utf-8"?>
<sst xmlns="http://schemas.openxmlformats.org/spreadsheetml/2006/main" count="4312" uniqueCount="711">
  <si>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</si>
  <si>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</si>
  <si>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</si>
  <si>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</si>
  <si>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полное наименование субъекта электроэнергетики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</si>
  <si>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Вологодская область</t>
    </r>
  </si>
  <si>
    <t xml:space="preserve"> Год раскрытия (предоставления) информации: 2019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</si>
  <si>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21.12.2018 № 26@ "Об утверждении изменений, вносимых в инвестиционную программу ПАО "МРСК Северо-Запада", утвержденную приказом Минэнерго России от 30.11.2015 № 906" с изменениями, внесенными приказом Минэнерго России от 16.12.2016 № 1333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</si>
  <si>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</si>
  <si>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</si>
  <si>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</si>
  <si>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</si>
  <si>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</si>
  <si>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</si>
  <si>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</si>
  <si>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</si>
  <si>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</si>
  <si>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</si>
  <si>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</si>
  <si>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</si>
  <si>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</si>
  <si>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</si>
  <si>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</si>
  <si>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</si>
  <si>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</si>
  <si>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</si>
  <si>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</si>
  <si>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</si>
  <si>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</si>
  <si>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</si>
  <si>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</si>
  <si>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</si>
  <si>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</si>
  <si>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</si>
  <si>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</si>
  <si>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</si>
  <si>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</si>
  <si>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</si>
  <si>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</si>
  <si>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</si>
  <si>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</si>
  <si>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</si>
  <si>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</si>
  <si>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</si>
  <si>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</si>
  <si>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</si>
  <si>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</si>
  <si>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-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</si>
  <si>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</si>
  <si>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</si>
  <si>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</si>
  <si>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</si>
  <si>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</si>
  <si>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</si>
  <si>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</si>
  <si>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</si>
  <si>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</si>
  <si>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</si>
  <si>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</si>
  <si>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</si>
  <si>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</si>
  <si>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</si>
  <si>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</si>
  <si>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</si>
  <si>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</si>
  <si>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</si>
  <si>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</si>
  <si>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</si>
  <si>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</si>
  <si>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</si>
  <si>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</si>
  <si>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</si>
  <si>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</si>
  <si>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</si>
  <si>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</si>
  <si>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</si>
  <si>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</si>
  <si>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</si>
  <si>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</si>
  <si>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</si>
  <si>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</si>
  <si>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</si>
  <si>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</si>
  <si>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</si>
  <si>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</si>
  <si>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</si>
  <si>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</si>
  <si>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</si>
  <si>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</si>
  <si>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</si>
  <si>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</si>
  <si>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</si>
  <si>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</si>
  <si>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</si>
  <si>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</si>
  <si>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</si>
  <si>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</si>
  <si>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</si>
  <si>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</si>
  <si>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</si>
  <si>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</si>
  <si>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</si>
  <si>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</si>
  <si>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</si>
  <si>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</si>
  <si>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</si>
  <si>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</si>
  <si>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</si>
  <si>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</si>
  <si>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</si>
  <si>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</si>
  <si>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</si>
  <si>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</si>
  <si>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</si>
  <si>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</si>
  <si>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</si>
  <si>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</si>
  <si>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</si>
  <si>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</si>
  <si>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</si>
  <si>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</si>
  <si>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</si>
  <si>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</si>
  <si>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</si>
  <si>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</si>
  <si>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</si>
  <si>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</si>
  <si>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</si>
  <si>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</si>
  <si>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</si>
  <si>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</si>
  <si>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</si>
  <si>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</si>
  <si>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</si>
  <si>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</si>
  <si>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</si>
  <si>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</si>
  <si>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</si>
  <si>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</si>
  <si>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</si>
  <si>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</si>
  <si>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</si>
  <si>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</si>
  <si>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</si>
  <si>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</si>
  <si>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</si>
  <si>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</si>
  <si>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</si>
  <si>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</si>
  <si>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</si>
  <si>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</si>
  <si>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</si>
  <si>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</si>
  <si>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</si>
  <si>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</si>
  <si>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</si>
  <si>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</si>
  <si>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</si>
  <si>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</si>
  <si>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</si>
  <si>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</si>
  <si>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</si>
  <si>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</si>
  <si>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</si>
  <si>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</si>
  <si>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</si>
  <si>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</si>
  <si>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</si>
  <si>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</si>
  <si>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</si>
  <si>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</si>
  <si>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</si>
  <si>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</si>
  <si>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</si>
  <si>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</si>
  <si>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</si>
  <si>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</si>
  <si>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</si>
  <si>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</si>
  <si>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</si>
  <si>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</si>
  <si>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</si>
  <si>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</si>
  <si>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</si>
  <si>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</si>
  <si>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</si>
  <si>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</si>
  <si>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</si>
  <si>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</si>
  <si>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</si>
  <si>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</si>
  <si>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</si>
  <si>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</si>
  <si>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</si>
  <si>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</si>
  <si>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</si>
  <si>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</si>
  <si>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</si>
  <si>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</si>
  <si>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</si>
  <si>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</si>
  <si>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</si>
  <si>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</si>
  <si>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</si>
  <si>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</si>
  <si>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</si>
  <si>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</si>
  <si>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</si>
  <si>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</si>
  <si>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</si>
  <si>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</si>
  <si>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</si>
  <si>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</si>
  <si>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</si>
  <si>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</si>
  <si>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</si>
  <si>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</si>
  <si>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</si>
  <si>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</si>
  <si>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</si>
  <si>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</si>
  <si>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</si>
  <si>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</si>
  <si>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</si>
  <si>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</si>
  <si>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</si>
  <si>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</si>
  <si>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</si>
  <si>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</si>
  <si>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</si>
  <si>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</si>
  <si>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</si>
  <si>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</si>
  <si>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</si>
  <si>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</si>
  <si>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</si>
  <si>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</si>
  <si>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</si>
  <si>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</si>
  <si>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</si>
  <si>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</si>
  <si>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</si>
  <si>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</si>
  <si>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</si>
  <si>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</si>
  <si>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</si>
  <si>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</si>
  <si>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</si>
  <si>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</si>
  <si>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</si>
  <si>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</si>
  <si>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</si>
  <si>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</si>
  <si>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</si>
  <si>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</si>
  <si>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</si>
  <si>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</si>
  <si>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</si>
  <si>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</si>
  <si>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</si>
  <si>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</si>
  <si>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</si>
  <si>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</si>
  <si>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</si>
  <si>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</si>
  <si>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</si>
  <si>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</si>
  <si>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</si>
  <si>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</si>
  <si>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</si>
  <si>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</si>
  <si>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</si>
  <si>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</si>
  <si>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</si>
  <si>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</si>
  <si>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</si>
  <si>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</si>
  <si>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</si>
  <si>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</si>
  <si>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</si>
  <si>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</si>
  <si>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</si>
  <si>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</si>
  <si>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</si>
  <si>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</si>
  <si>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</si>
  <si>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</si>
  <si>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</si>
  <si>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</si>
  <si>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</si>
  <si>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</si>
  <si>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</si>
  <si>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</si>
  <si>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</si>
  <si>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</si>
  <si>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</si>
  <si>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</si>
  <si>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</si>
  <si>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</si>
  <si>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</si>
  <si>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</si>
  <si>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</si>
  <si>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</si>
  <si>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</si>
  <si>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</si>
  <si>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</si>
  <si>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</si>
  <si>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</si>
  <si>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</si>
  <si>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</si>
  <si>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</si>
  <si>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</si>
  <si>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</si>
  <si>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</si>
  <si>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</si>
  <si>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</si>
  <si>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</si>
  <si>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</si>
  <si>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</si>
  <si>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</si>
  <si>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</si>
  <si>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</si>
  <si>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</si>
  <si>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</si>
  <si>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</si>
  <si>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</si>
  <si>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</si>
  <si>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</si>
  <si>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</si>
  <si>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</si>
  <si>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</si>
  <si>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</si>
  <si>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</si>
  <si>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</si>
  <si>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</si>
  <si>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</si>
  <si>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</si>
  <si>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</si>
  <si>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</si>
  <si>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</si>
  <si>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</si>
  <si>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</si>
  <si>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</si>
  <si>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</si>
  <si>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</si>
  <si>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</si>
  <si>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</si>
  <si>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</si>
  <si>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</si>
  <si>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</si>
  <si>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</si>
  <si>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</si>
  <si>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</si>
  <si>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</si>
  <si>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</si>
  <si>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</si>
  <si>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</si>
  <si>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</si>
  <si>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</si>
  <si>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</si>
  <si>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</si>
  <si>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</si>
  <si>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</si>
  <si>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</si>
  <si>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</si>
  <si>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</si>
  <si>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</si>
  <si>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</si>
  <si>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</si>
  <si>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</si>
  <si>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</si>
  <si>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</si>
  <si>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</si>
  <si>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</si>
  <si>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</si>
  <si>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</si>
  <si>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</si>
  <si>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</si>
  <si>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</si>
  <si>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</si>
  <si>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</si>
  <si>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</si>
  <si>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</si>
  <si>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</si>
  <si>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</si>
  <si>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</si>
  <si>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</si>
  <si>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</si>
  <si>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</si>
  <si>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</si>
  <si>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</si>
  <si>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</si>
  <si>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</si>
  <si>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</si>
  <si>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</si>
  <si>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</si>
  <si>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</si>
  <si>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</si>
  <si>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</si>
  <si>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</si>
  <si>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</si>
  <si>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</si>
  <si>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</si>
  <si>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</si>
  <si>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</si>
  <si>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</si>
  <si>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</si>
  <si>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</si>
  <si>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</si>
  <si>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</si>
  <si>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</si>
  <si>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</si>
  <si>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</si>
  <si>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</si>
  <si>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</si>
  <si>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</si>
  <si>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</si>
  <si>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</si>
  <si>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</si>
  <si>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</si>
  <si>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</si>
  <si>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</si>
  <si>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</si>
  <si>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</si>
  <si>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</si>
  <si>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</si>
  <si>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</si>
  <si>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</si>
  <si>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</si>
  <si>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</si>
  <si>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</si>
  <si>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</si>
  <si>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</si>
  <si>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</si>
  <si>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</si>
  <si>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</si>
  <si>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</si>
  <si>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</si>
  <si>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</si>
  <si>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</si>
  <si>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</si>
  <si>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</si>
  <si>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</si>
  <si>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</si>
  <si>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</si>
  <si>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</si>
  <si>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</si>
  <si>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</si>
  <si>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</si>
  <si>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</si>
  <si>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</si>
  <si>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</si>
  <si>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</si>
  <si>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</si>
  <si>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</si>
  <si>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</si>
  <si>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</si>
  <si>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</si>
  <si>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</si>
  <si>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</si>
  <si>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</si>
  <si>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</si>
  <si>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</si>
  <si>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</si>
  <si>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</si>
  <si>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</si>
  <si>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</si>
  <si>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</si>
  <si>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</si>
  <si>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</si>
  <si>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</si>
  <si>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</si>
  <si>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</si>
  <si>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</si>
  <si>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</si>
  <si>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</si>
  <si>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</si>
  <si>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</si>
  <si>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</si>
  <si>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</si>
  <si>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</si>
  <si>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</si>
  <si>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</si>
  <si>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</si>
  <si>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</si>
  <si>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</si>
  <si>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</si>
  <si>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</si>
  <si>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</si>
  <si>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</si>
  <si>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</si>
  <si>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</si>
  <si>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</si>
  <si>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</si>
  <si>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</si>
  <si>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</si>
  <si>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</si>
  <si>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</si>
  <si>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</si>
  <si>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</si>
  <si>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</si>
  <si>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</si>
  <si>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</si>
  <si>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</si>
  <si>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</si>
  <si>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</si>
  <si>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</si>
  <si>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</si>
  <si>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</si>
  <si>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</si>
  <si>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</si>
  <si>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</si>
  <si>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</si>
  <si>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</si>
  <si>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</si>
  <si>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</si>
  <si>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</si>
  <si>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</si>
  <si>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</si>
  <si>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</si>
  <si>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</si>
  <si>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</si>
  <si>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</si>
  <si>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</si>
  <si>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</si>
  <si>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</si>
  <si>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</si>
  <si>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</si>
  <si>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</si>
  <si>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</si>
  <si>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</si>
  <si>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</si>
  <si>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</si>
  <si>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</si>
  <si>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</si>
  <si>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</si>
  <si>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</si>
  <si>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</si>
  <si>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</si>
  <si>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</si>
  <si>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</si>
  <si>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</si>
  <si>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</si>
  <si>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</si>
  <si>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</si>
  <si>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</si>
  <si>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</si>
  <si>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</si>
  <si>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</si>
  <si>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</si>
  <si>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</si>
  <si>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</si>
  <si>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</si>
  <si>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</si>
  <si>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</si>
  <si>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</si>
  <si>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</si>
  <si>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</si>
  <si>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</si>
  <si>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</si>
  <si>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</si>
  <si>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</si>
  <si>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</si>
  <si>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</si>
  <si>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</si>
  <si>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</si>
  <si>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</si>
  <si>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</si>
  <si>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</si>
  <si>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</si>
  <si>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</si>
  <si>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</si>
  <si>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</si>
  <si>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</si>
  <si>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</si>
  <si>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</si>
  <si>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</si>
  <si>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</si>
  <si>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</si>
  <si>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</si>
  <si>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</si>
  <si>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</si>
  <si>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</si>
  <si>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</si>
  <si>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</si>
  <si>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</si>
  <si>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</si>
  <si>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</si>
  <si>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</si>
  <si>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</si>
  <si>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</si>
  <si>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</si>
  <si>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</si>
  <si>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</si>
  <si>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</si>
  <si>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</si>
  <si>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</si>
  <si>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</si>
  <si>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</si>
  <si>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</si>
  <si>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</si>
  <si>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</si>
  <si>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</si>
  <si>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</si>
  <si>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</si>
  <si>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</si>
  <si>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</si>
  <si>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</si>
  <si>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</si>
  <si>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</si>
  <si>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</si>
  <si>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</si>
  <si>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</si>
  <si>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</si>
  <si>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</si>
  <si>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</si>
  <si>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</si>
  <si>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</si>
  <si>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</si>
  <si>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</si>
  <si>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</si>
  <si>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</si>
  <si>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</si>
  <si>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</si>
  <si>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</si>
  <si>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</si>
  <si>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</si>
  <si>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</si>
  <si>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</si>
  <si>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</si>
  <si>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</si>
  <si>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</si>
  <si>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</si>
  <si>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</si>
  <si>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</si>
  <si>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</si>
  <si>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</si>
  <si>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</si>
  <si>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</si>
  <si>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</si>
  <si>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</si>
  <si>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</si>
  <si>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</si>
  <si>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</si>
  <si>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</si>
  <si>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</si>
  <si>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</si>
  <si>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</si>
  <si>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</si>
  <si>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</si>
  <si>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</si>
  <si>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</si>
  <si>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</si>
  <si>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</si>
  <si>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</si>
  <si>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</si>
  <si>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</si>
  <si>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</si>
  <si>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</si>
  <si>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</si>
  <si>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</si>
  <si>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</si>
  <si>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</si>
  <si>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</si>
  <si>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</si>
  <si>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</si>
  <si>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</si>
  <si>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</si>
  <si>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</si>
  <si>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</si>
  <si>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</si>
  <si>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</si>
  <si>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</si>
  <si>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</si>
  <si>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</si>
  <si>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</si>
  <si>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</si>
  <si>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</si>
  <si>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</si>
  <si>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</si>
  <si>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</si>
  <si>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</si>
  <si>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</si>
  <si>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</si>
  <si>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</si>
  <si>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</si>
  <si>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</si>
  <si>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</si>
  <si>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</si>
  <si>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</si>
  <si>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</si>
  <si>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</si>
  <si>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</si>
  <si>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</si>
  <si>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</si>
  <si>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</si>
  <si>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</si>
  <si>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</si>
  <si>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</si>
  <si>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</si>
  <si>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</si>
  <si>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</si>
  <si>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</si>
  <si>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</si>
  <si>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</si>
  <si>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</si>
  <si>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</si>
  <si>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</si>
  <si>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</si>
  <si>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</si>
  <si>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Инвестиционная программа Вологодского филиала Публичного акционерного общества "Межрегиональная распределительная сетевая компания Северо-Запада"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</si>
</sst>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"/>
    <numFmt numFmtId="168" formatCode="0.0%"/>
    <numFmt numFmtId="169" formatCode="_-* #,##0.0\ _₽_-;\-* #,##0.0\ _₽_-;_-* &quot;-&quot;?\ _₽_-;_-@_-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5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1" fillId="0" borderId="0" xfId="1" applyFont="1" applyFill="1" applyAlignment="1">
      <alignment wrapText="1"/>
    </xf>
    <xf numFmtId="49" fontId="3" fillId="0" borderId="0" xfId="1" applyNumberFormat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1" fillId="0" borderId="0" xfId="1" applyFont="1" applyFill="1"/>
    <xf numFmtId="0" fontId="1" fillId="0" borderId="0" xfId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vertical="center"/>
    </xf>
    <xf numFmtId="0" fontId="6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justify" vertical="center"/>
    </xf>
    <xf numFmtId="0" fontId="4" fillId="0" borderId="0" xfId="0" applyFont="1" applyFill="1" applyAlignment="1">
      <alignment vertical="center"/>
    </xf>
    <xf numFmtId="3" fontId="4" fillId="0" borderId="0" xfId="1" applyNumberFormat="1" applyFont="1" applyFill="1" applyAlignment="1">
      <alignment horizontal="center" vertical="center" wrapText="1"/>
    </xf>
    <xf numFmtId="49" fontId="3" fillId="0" borderId="0" xfId="1" applyNumberFormat="1" applyFont="1" applyFill="1"/>
    <xf numFmtId="0" fontId="8" fillId="0" borderId="0" xfId="1" applyFont="1" applyFill="1"/>
    <xf numFmtId="164" fontId="1" fillId="0" borderId="0" xfId="1" applyNumberFormat="1" applyFont="1" applyFill="1"/>
    <xf numFmtId="0" fontId="10" fillId="0" borderId="0" xfId="1" applyFont="1" applyFill="1"/>
    <xf numFmtId="0" fontId="12" fillId="0" borderId="1" xfId="1" applyFont="1" applyFill="1" applyBorder="1" applyAlignment="1">
      <alignment horizontal="center" vertical="center" wrapText="1"/>
    </xf>
    <xf numFmtId="0" fontId="13" fillId="0" borderId="0" xfId="1" applyFont="1" applyFill="1"/>
    <xf numFmtId="0" fontId="14" fillId="0" borderId="1" xfId="1" applyFont="1" applyFill="1" applyBorder="1" applyAlignment="1">
      <alignment horizontal="center" vertical="center" wrapText="1"/>
    </xf>
    <xf numFmtId="0" fontId="14" fillId="0" borderId="0" xfId="1" applyFont="1" applyFill="1"/>
    <xf numFmtId="3" fontId="15" fillId="0" borderId="1" xfId="1" applyNumberFormat="1" applyFont="1" applyFill="1" applyBorder="1" applyAlignment="1">
      <alignment horizontal="center" vertical="center"/>
    </xf>
    <xf numFmtId="3" fontId="15" fillId="0" borderId="1" xfId="1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center" vertical="center" wrapText="1"/>
    </xf>
    <xf numFmtId="3" fontId="15" fillId="0" borderId="0" xfId="1" applyNumberFormat="1" applyFont="1" applyFill="1" applyAlignment="1">
      <alignment vertical="center"/>
    </xf>
    <xf numFmtId="49" fontId="10" fillId="0" borderId="1" xfId="1" applyNumberFormat="1" applyFont="1" applyFill="1" applyBorder="1" applyAlignment="1">
      <alignment horizontal="centerContinuous" vertical="center"/>
    </xf>
    <xf numFmtId="0" fontId="10" fillId="0" borderId="0" xfId="1" applyFont="1" applyFill="1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49" fontId="1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indent="1"/>
    </xf>
    <xf numFmtId="49" fontId="3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wrapText="1" indent="3"/>
    </xf>
    <xf numFmtId="0" fontId="10" fillId="0" borderId="1" xfId="0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Continuous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 indent="1"/>
    </xf>
    <xf numFmtId="49" fontId="16" fillId="0" borderId="1" xfId="1" applyNumberFormat="1" applyFont="1" applyFill="1" applyBorder="1" applyAlignment="1">
      <alignment horizontal="center" vertical="center"/>
    </xf>
    <xf numFmtId="0" fontId="15" fillId="0" borderId="0" xfId="1" applyFont="1" applyFill="1" applyAlignment="1">
      <alignment vertical="center"/>
    </xf>
    <xf numFmtId="167" fontId="3" fillId="0" borderId="1" xfId="1" applyNumberFormat="1" applyFont="1" applyFill="1" applyBorder="1" applyAlignment="1">
      <alignment horizontal="center" vertical="center"/>
    </xf>
    <xf numFmtId="168" fontId="10" fillId="0" borderId="1" xfId="0" applyNumberFormat="1" applyFont="1" applyFill="1" applyBorder="1" applyAlignment="1">
      <alignment horizontal="center" vertical="center"/>
    </xf>
    <xf numFmtId="168" fontId="10" fillId="0" borderId="1" xfId="0" applyNumberFormat="1" applyFont="1" applyFill="1" applyBorder="1" applyAlignment="1">
      <alignment horizontal="left" vertical="center" wrapText="1" indent="1"/>
    </xf>
    <xf numFmtId="168" fontId="1" fillId="0" borderId="0" xfId="1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1" applyNumberFormat="1" applyFont="1" applyFill="1" applyBorder="1" applyAlignment="1">
      <alignment horizontal="left" vertical="center" wrapText="1" indent="3"/>
    </xf>
    <xf numFmtId="10" fontId="1" fillId="0" borderId="0" xfId="1" applyNumberFormat="1" applyFont="1" applyFill="1" applyAlignment="1">
      <alignment vertical="center"/>
    </xf>
    <xf numFmtId="10" fontId="1" fillId="0" borderId="1" xfId="1" applyNumberFormat="1" applyFont="1" applyFill="1" applyBorder="1" applyAlignment="1">
      <alignment horizontal="left" vertical="center" indent="3"/>
    </xf>
    <xf numFmtId="168" fontId="1" fillId="0" borderId="1" xfId="0" applyNumberFormat="1" applyFont="1" applyFill="1" applyBorder="1" applyAlignment="1">
      <alignment horizontal="center" vertical="center"/>
    </xf>
    <xf numFmtId="168" fontId="1" fillId="0" borderId="1" xfId="1" applyNumberFormat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indent="5"/>
    </xf>
    <xf numFmtId="0" fontId="9" fillId="0" borderId="2" xfId="1" applyFont="1" applyFill="1" applyBorder="1" applyAlignment="1">
      <alignment horizontal="centerContinuous" vertical="center" wrapText="1"/>
    </xf>
    <xf numFmtId="0" fontId="9" fillId="0" borderId="0" xfId="1" applyFont="1" applyFill="1" applyBorder="1" applyAlignment="1">
      <alignment horizontal="centerContinuous" vertical="center"/>
    </xf>
    <xf numFmtId="49" fontId="9" fillId="0" borderId="0" xfId="1" applyNumberFormat="1" applyFont="1" applyFill="1" applyBorder="1" applyAlignment="1">
      <alignment horizontal="centerContinuous" vertical="center" wrapText="1"/>
    </xf>
    <xf numFmtId="169" fontId="9" fillId="0" borderId="0" xfId="1" applyNumberFormat="1" applyFont="1" applyFill="1" applyBorder="1" applyAlignment="1">
      <alignment horizontal="centerContinuous" vertical="center" wrapText="1"/>
    </xf>
    <xf numFmtId="0" fontId="9" fillId="0" borderId="0" xfId="1" applyFont="1" applyFill="1"/>
    <xf numFmtId="0" fontId="1" fillId="0" borderId="1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vertical="center" wrapText="1"/>
    </xf>
    <xf numFmtId="169" fontId="3" fillId="0" borderId="1" xfId="1" applyNumberFormat="1" applyFont="1" applyFill="1" applyBorder="1" applyAlignment="1">
      <alignment vertical="center" wrapText="1"/>
    </xf>
    <xf numFmtId="169" fontId="3" fillId="0" borderId="1" xfId="1" applyNumberFormat="1" applyFont="1" applyFill="1" applyBorder="1" applyAlignment="1">
      <alignment horizontal="center" vertical="center" wrapText="1"/>
    </xf>
    <xf numFmtId="169" fontId="13" fillId="0" borderId="1" xfId="1" applyNumberFormat="1" applyFont="1" applyFill="1" applyBorder="1" applyAlignment="1">
      <alignment horizontal="center" vertical="center" wrapText="1"/>
    </xf>
    <xf numFmtId="169" fontId="14" fillId="0" borderId="1" xfId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  <xf numFmtId="0" fontId="1" fillId="0" borderId="1" xfId="1" applyFont="1" applyFill="1" applyBorder="1" applyAlignment="1">
      <alignment horizontal="left" vertical="center" indent="7"/>
    </xf>
    <xf numFmtId="49" fontId="1" fillId="0" borderId="1" xfId="1" applyNumberFormat="1" applyFont="1" applyFill="1" applyBorder="1" applyAlignment="1">
      <alignment horizontal="center" vertical="center"/>
    </xf>
    <xf numFmtId="49" fontId="17" fillId="0" borderId="3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Alignment="1">
      <alignment horizontal="left" vertical="center"/>
    </xf>
    <xf numFmtId="0" fontId="13" fillId="0" borderId="1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top"/>
    </xf>
    <xf numFmtId="0" fontId="9" fillId="0" borderId="0" xfId="1" applyFont="1" applyFill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169" fontId="13" fillId="0" borderId="1" xfId="1" applyNumberFormat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49" fontId="2" fillId="0" borderId="0" xfId="1" applyNumberFormat="1" applyFont="1" applyFill="1" applyAlignment="1">
      <alignment horizontal="left" vertical="center"/>
    </xf>
    <xf numFmtId="49" fontId="2" fillId="0" borderId="0" xfId="1" applyNumberFormat="1" applyFont="1" applyFill="1" applyAlignment="1">
      <alignment horizontal="left" vertical="top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B459"/>
  <sheetViews>
    <sheetView tabSelected="1" zoomScale="60" zoomScaleNormal="60" zoomScaleSheetLayoutView="50" workbookViewId="0">
      <pane xSplit="3" ySplit="20" topLeftCell="D21" activePane="bottomRight" state="frozen"/>
      <selection activeCell="L372" sqref="L372"/>
      <selection pane="topRight" activeCell="L372" sqref="L372"/>
      <selection pane="bottomLeft" activeCell="L372" sqref="L372"/>
      <selection pane="bottomRight" activeCell="E14" sqref="E14"/>
    </sheetView>
  </sheetViews>
  <sheetFormatPr defaultColWidth="10.28515625" defaultRowHeight="15.75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/>
    <col min="5" max="5" width="13.42578125" style="4" customWidth="1"/>
    <col min="6" max="7" width="13.42578125" style="5" customWidth="1"/>
    <col min="8" max="8" width="13.42578125" style="6" customWidth="1"/>
    <col min="9" max="9" width="13.42578125" style="7" customWidth="1"/>
    <col min="10" max="10" width="13.42578125" style="6" customWidth="1"/>
    <col min="11" max="11" width="13.42578125" style="7" customWidth="1"/>
    <col min="12" max="12" width="13.42578125" style="6" customWidth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8" width="13.42578125" style="9" customWidth="1"/>
    <col min="29" max="16384" width="10.28515625" style="6"/>
  </cols>
  <sheetData>
    <row r="1" spans="1:28" ht="15.75" customHeight="1" x14ac:dyDescent="0.25">
      <c r="Z1" s="8" t="s">
        <v>0</v>
      </c>
    </row>
    <row r="2" spans="1:28" ht="15.75" customHeight="1" x14ac:dyDescent="0.25">
      <c r="Z2" s="8" t="s">
        <v>1</v>
      </c>
    </row>
    <row r="3" spans="1:28" ht="15.75" customHeight="1" x14ac:dyDescent="0.25">
      <c r="Z3" s="8" t="s">
        <v>2</v>
      </c>
    </row>
    <row r="4" spans="1:28" ht="15.75" customHeight="1" x14ac:dyDescent="0.25">
      <c r="AB4" s="10"/>
    </row>
    <row r="5" spans="1:28" ht="15.75" customHeight="1" x14ac:dyDescent="0.25">
      <c r="AB5" s="10"/>
    </row>
    <row r="6" spans="1:28" ht="15.75" customHeight="1" x14ac:dyDescent="0.25">
      <c r="A6" s="80" t="s">
        <v>3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</row>
    <row r="7" spans="1:28" ht="15.75" customHeight="1" x14ac:dyDescent="0.25">
      <c r="A7" s="81"/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</row>
    <row r="8" spans="1:28" ht="15.75" customHeight="1" x14ac:dyDescent="0.25"/>
    <row r="9" spans="1:28" ht="21.75" customHeight="1" x14ac:dyDescent="0.25">
      <c r="A9" s="11" t="s">
        <v>710</v>
      </c>
      <c r="B9" s="10"/>
      <c r="G9" s="12"/>
      <c r="I9" s="13"/>
      <c r="K9" s="13"/>
      <c r="M9" s="13"/>
      <c r="O9" s="13"/>
      <c r="Q9" s="13"/>
      <c r="S9" s="13"/>
      <c r="U9" s="13"/>
      <c r="W9" s="13"/>
      <c r="Y9" s="13"/>
    </row>
    <row r="10" spans="1:28" ht="15.75" customHeight="1" x14ac:dyDescent="0.25">
      <c r="B10" s="14" t="s">
        <v>4</v>
      </c>
    </row>
    <row r="11" spans="1:28" ht="18.75" customHeight="1" x14ac:dyDescent="0.25">
      <c r="B11" s="15" t="s">
        <v>5</v>
      </c>
      <c r="G11" s="12"/>
      <c r="I11" s="13"/>
      <c r="K11" s="13"/>
      <c r="M11" s="13"/>
      <c r="O11" s="13"/>
      <c r="Q11" s="13"/>
      <c r="S11" s="13"/>
      <c r="U11" s="13"/>
      <c r="W11" s="13"/>
      <c r="Y11" s="13"/>
    </row>
    <row r="12" spans="1:28" ht="15.75" customHeight="1" x14ac:dyDescent="0.25">
      <c r="A12" s="16"/>
      <c r="B12" s="16" t="s">
        <v>6</v>
      </c>
      <c r="G12" s="17"/>
      <c r="I12" s="17"/>
      <c r="K12" s="17"/>
      <c r="M12" s="17"/>
      <c r="O12" s="17"/>
      <c r="Q12" s="17"/>
      <c r="S12" s="17"/>
      <c r="U12" s="17"/>
      <c r="W12" s="17"/>
      <c r="Y12" s="17"/>
    </row>
    <row r="13" spans="1:28" ht="18.75" customHeight="1" x14ac:dyDescent="0.25">
      <c r="B13" s="15"/>
    </row>
    <row r="14" spans="1:28" ht="98.25" customHeight="1" x14ac:dyDescent="0.25">
      <c r="A14" s="82" t="s">
        <v>7</v>
      </c>
      <c r="B14" s="82"/>
      <c r="G14" s="12"/>
      <c r="I14" s="13"/>
      <c r="K14" s="13"/>
      <c r="M14" s="13"/>
      <c r="O14" s="13"/>
      <c r="Q14" s="13"/>
      <c r="S14" s="13"/>
      <c r="U14" s="13"/>
      <c r="W14" s="13"/>
      <c r="Y14" s="13"/>
    </row>
    <row r="15" spans="1:28" ht="15.75" customHeight="1" x14ac:dyDescent="0.25">
      <c r="A15" s="83" t="s">
        <v>8</v>
      </c>
      <c r="B15" s="83"/>
    </row>
    <row r="16" spans="1:28" ht="15.75" customHeight="1" x14ac:dyDescent="0.25">
      <c r="A16" s="6"/>
      <c r="B16" s="6"/>
      <c r="C16" s="18"/>
      <c r="D16" s="6"/>
      <c r="E16" s="6"/>
      <c r="F16" s="6"/>
      <c r="G16" s="7"/>
    </row>
    <row r="17" spans="1:28" ht="24" customHeight="1" x14ac:dyDescent="0.25">
      <c r="A17" s="6"/>
      <c r="B17" s="19"/>
      <c r="C17" s="18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</row>
    <row r="18" spans="1:28" s="21" customFormat="1" ht="18.75" customHeight="1" x14ac:dyDescent="0.25">
      <c r="A18" s="84" t="s">
        <v>9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</row>
    <row r="19" spans="1:28" s="23" customFormat="1" ht="14.25" x14ac:dyDescent="0.2">
      <c r="A19" s="85" t="s">
        <v>10</v>
      </c>
      <c r="B19" s="86" t="s">
        <v>11</v>
      </c>
      <c r="C19" s="85" t="s">
        <v>12</v>
      </c>
      <c r="D19" s="22" t="s">
        <v>13</v>
      </c>
      <c r="E19" s="22" t="s">
        <v>14</v>
      </c>
      <c r="F19" s="22" t="s">
        <v>15</v>
      </c>
      <c r="G19" s="87" t="s">
        <v>16</v>
      </c>
      <c r="H19" s="87"/>
      <c r="I19" s="79" t="s">
        <v>17</v>
      </c>
      <c r="J19" s="79"/>
      <c r="K19" s="87" t="s">
        <v>18</v>
      </c>
      <c r="L19" s="87"/>
      <c r="M19" s="79" t="s">
        <v>19</v>
      </c>
      <c r="N19" s="79"/>
      <c r="O19" s="87" t="s">
        <v>20</v>
      </c>
      <c r="P19" s="87"/>
      <c r="Q19" s="79" t="s">
        <v>21</v>
      </c>
      <c r="R19" s="79"/>
      <c r="S19" s="79" t="s">
        <v>22</v>
      </c>
      <c r="T19" s="79"/>
      <c r="U19" s="79" t="s">
        <v>23</v>
      </c>
      <c r="V19" s="79"/>
      <c r="W19" s="79" t="s">
        <v>24</v>
      </c>
      <c r="X19" s="79"/>
      <c r="Y19" s="79" t="s">
        <v>25</v>
      </c>
      <c r="Z19" s="79"/>
      <c r="AA19" s="79" t="s">
        <v>26</v>
      </c>
      <c r="AB19" s="79"/>
    </row>
    <row r="20" spans="1:28" s="25" customFormat="1" ht="59.25" customHeight="1" x14ac:dyDescent="0.2">
      <c r="A20" s="85"/>
      <c r="B20" s="86"/>
      <c r="C20" s="85"/>
      <c r="D20" s="24" t="s">
        <v>27</v>
      </c>
      <c r="E20" s="24" t="s">
        <v>27</v>
      </c>
      <c r="F20" s="24" t="s">
        <v>27</v>
      </c>
      <c r="G20" s="24" t="s">
        <v>28</v>
      </c>
      <c r="H20" s="24" t="s">
        <v>27</v>
      </c>
      <c r="I20" s="24" t="s">
        <v>28</v>
      </c>
      <c r="J20" s="24" t="s">
        <v>27</v>
      </c>
      <c r="K20" s="24" t="s">
        <v>28</v>
      </c>
      <c r="L20" s="24" t="str">
        <f>J20</f>
        <v>Факт</v>
      </c>
      <c r="M20" s="24" t="s">
        <v>28</v>
      </c>
      <c r="N20" s="24" t="s">
        <v>29</v>
      </c>
      <c r="O20" s="24" t="s">
        <v>28</v>
      </c>
      <c r="P20" s="24" t="s">
        <v>29</v>
      </c>
      <c r="Q20" s="24" t="s">
        <v>28</v>
      </c>
      <c r="R20" s="24" t="s">
        <v>29</v>
      </c>
      <c r="S20" s="24" t="s">
        <v>28</v>
      </c>
      <c r="T20" s="24" t="s">
        <v>29</v>
      </c>
      <c r="U20" s="24" t="s">
        <v>28</v>
      </c>
      <c r="V20" s="24" t="s">
        <v>29</v>
      </c>
      <c r="W20" s="24" t="s">
        <v>28</v>
      </c>
      <c r="X20" s="24" t="s">
        <v>29</v>
      </c>
      <c r="Y20" s="24" t="s">
        <v>28</v>
      </c>
      <c r="Z20" s="24" t="s">
        <v>29</v>
      </c>
      <c r="AA20" s="24" t="s">
        <v>28</v>
      </c>
      <c r="AB20" s="24" t="s">
        <v>29</v>
      </c>
    </row>
    <row r="21" spans="1:28" s="29" customFormat="1" x14ac:dyDescent="0.25">
      <c r="A21" s="26">
        <v>1</v>
      </c>
      <c r="B21" s="27">
        <v>2</v>
      </c>
      <c r="C21" s="28">
        <v>3</v>
      </c>
      <c r="D21" s="27">
        <v>4</v>
      </c>
      <c r="E21" s="27">
        <v>5</v>
      </c>
      <c r="F21" s="26" t="s">
        <v>30</v>
      </c>
      <c r="G21" s="27">
        <v>7</v>
      </c>
      <c r="H21" s="26" t="s">
        <v>31</v>
      </c>
      <c r="I21" s="27">
        <v>9</v>
      </c>
      <c r="J21" s="26" t="s">
        <v>32</v>
      </c>
      <c r="K21" s="27">
        <v>11</v>
      </c>
      <c r="L21" s="26">
        <v>12</v>
      </c>
      <c r="M21" s="27">
        <v>13</v>
      </c>
      <c r="N21" s="26">
        <v>14</v>
      </c>
      <c r="O21" s="27">
        <v>15</v>
      </c>
      <c r="P21" s="26">
        <v>16</v>
      </c>
      <c r="Q21" s="27">
        <v>17</v>
      </c>
      <c r="R21" s="26">
        <v>18</v>
      </c>
      <c r="S21" s="27">
        <v>19</v>
      </c>
      <c r="T21" s="26">
        <v>20</v>
      </c>
      <c r="U21" s="27">
        <v>21</v>
      </c>
      <c r="V21" s="26">
        <v>22</v>
      </c>
      <c r="W21" s="27">
        <v>23</v>
      </c>
      <c r="X21" s="26">
        <v>24</v>
      </c>
      <c r="Y21" s="27">
        <v>25</v>
      </c>
      <c r="Z21" s="26">
        <v>26</v>
      </c>
      <c r="AA21" s="27">
        <v>27</v>
      </c>
      <c r="AB21" s="26">
        <v>28</v>
      </c>
    </row>
    <row r="22" spans="1:28" s="31" customFormat="1" x14ac:dyDescent="0.25">
      <c r="A22" s="30" t="s">
        <v>33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</row>
    <row r="23" spans="1:28" s="31" customFormat="1" ht="15.75" customHeight="1" x14ac:dyDescent="0.25">
      <c r="A23" s="32" t="s">
        <v>34</v>
      </c>
      <c r="B23" s="33" t="s">
        <v>35</v>
      </c>
      <c r="C23" s="34" t="s">
        <v>36</v>
      </c>
      <c r="D23" s="35">
        <f>SUM(D24,D28:D34,D37)</f>
        <v>6436.46681016396</v>
      </c>
      <c r="E23" s="35">
        <f t="shared" ref="E23:Z23" si="0">SUM(E24,E28:E34,E37)</f>
        <v>6486.0181711665527</v>
      </c>
      <c r="F23" s="35">
        <f t="shared" si="0"/>
        <v>7114.0101414451947</v>
      </c>
      <c r="G23" s="35">
        <f t="shared" si="0"/>
        <v>6884.1079723668645</v>
      </c>
      <c r="H23" s="35">
        <f t="shared" si="0"/>
        <v>6939.6140899013917</v>
      </c>
      <c r="I23" s="35">
        <f t="shared" si="0"/>
        <v>6645.8201738772696</v>
      </c>
      <c r="J23" s="35">
        <f t="shared" si="0"/>
        <v>7060.544773812001</v>
      </c>
      <c r="K23" s="35">
        <f t="shared" si="0"/>
        <v>6910.8607679905963</v>
      </c>
      <c r="L23" s="35">
        <f t="shared" si="0"/>
        <v>15180.284488716206</v>
      </c>
      <c r="M23" s="35">
        <f t="shared" si="0"/>
        <v>7529.8228833675812</v>
      </c>
      <c r="N23" s="35">
        <f t="shared" si="0"/>
        <v>7298.6652845799981</v>
      </c>
      <c r="O23" s="35">
        <f t="shared" si="0"/>
        <v>7250.2310664353581</v>
      </c>
      <c r="P23" s="35">
        <f t="shared" si="0"/>
        <v>6915.6954536355206</v>
      </c>
      <c r="Q23" s="35">
        <f t="shared" si="0"/>
        <v>7476.5400242910473</v>
      </c>
      <c r="R23" s="35">
        <f t="shared" si="0"/>
        <v>7159.1965652669423</v>
      </c>
      <c r="S23" s="35">
        <f t="shared" si="0"/>
        <v>7710.3080680085623</v>
      </c>
      <c r="T23" s="35">
        <f t="shared" si="0"/>
        <v>7402.449612038421</v>
      </c>
      <c r="U23" s="35">
        <f t="shared" si="0"/>
        <v>7941.6173100488177</v>
      </c>
      <c r="V23" s="35">
        <f t="shared" si="0"/>
        <v>7642.848455552753</v>
      </c>
      <c r="W23" s="35">
        <f t="shared" si="0"/>
        <v>8179.8658293502822</v>
      </c>
      <c r="X23" s="35">
        <f t="shared" si="0"/>
        <v>7872.6402315186633</v>
      </c>
      <c r="Y23" s="35">
        <f t="shared" si="0"/>
        <v>8425.2618042307913</v>
      </c>
      <c r="Z23" s="35">
        <f t="shared" si="0"/>
        <v>8109.3460136555241</v>
      </c>
      <c r="AA23" s="35">
        <f>H23+J23+K23+M23+O23+Q23+S23+U23+W23+Y23</f>
        <v>75424.666617436422</v>
      </c>
      <c r="AB23" s="35">
        <f>H23+J23+L23+N23+P23+R23+T23+V23+X23+Z23</f>
        <v>81581.284968677413</v>
      </c>
    </row>
    <row r="24" spans="1:28" s="7" customFormat="1" ht="15.75" customHeight="1" x14ac:dyDescent="0.25">
      <c r="A24" s="36" t="s">
        <v>37</v>
      </c>
      <c r="B24" s="37" t="s">
        <v>38</v>
      </c>
      <c r="C24" s="38" t="s">
        <v>36</v>
      </c>
      <c r="D24" s="35">
        <f>SUM(D25:D27)</f>
        <v>0</v>
      </c>
      <c r="E24" s="35">
        <f t="shared" ref="E24:Z24" si="1">SUM(E25:E27)</f>
        <v>0</v>
      </c>
      <c r="F24" s="35">
        <f t="shared" si="1"/>
        <v>0</v>
      </c>
      <c r="G24" s="35">
        <f t="shared" si="1"/>
        <v>0</v>
      </c>
      <c r="H24" s="35">
        <f t="shared" si="1"/>
        <v>0</v>
      </c>
      <c r="I24" s="35">
        <f t="shared" si="1"/>
        <v>0</v>
      </c>
      <c r="J24" s="35">
        <f t="shared" si="1"/>
        <v>0</v>
      </c>
      <c r="K24" s="35">
        <f t="shared" si="1"/>
        <v>0</v>
      </c>
      <c r="L24" s="35">
        <f t="shared" si="1"/>
        <v>0</v>
      </c>
      <c r="M24" s="35">
        <f t="shared" si="1"/>
        <v>0</v>
      </c>
      <c r="N24" s="35">
        <f t="shared" si="1"/>
        <v>0</v>
      </c>
      <c r="O24" s="35">
        <f t="shared" si="1"/>
        <v>0</v>
      </c>
      <c r="P24" s="35">
        <f t="shared" si="1"/>
        <v>0</v>
      </c>
      <c r="Q24" s="35">
        <f t="shared" si="1"/>
        <v>0</v>
      </c>
      <c r="R24" s="35">
        <f t="shared" si="1"/>
        <v>0</v>
      </c>
      <c r="S24" s="35">
        <f t="shared" si="1"/>
        <v>0</v>
      </c>
      <c r="T24" s="35">
        <f t="shared" si="1"/>
        <v>0</v>
      </c>
      <c r="U24" s="35">
        <f t="shared" si="1"/>
        <v>0</v>
      </c>
      <c r="V24" s="35">
        <f t="shared" si="1"/>
        <v>0</v>
      </c>
      <c r="W24" s="35">
        <f t="shared" si="1"/>
        <v>0</v>
      </c>
      <c r="X24" s="35">
        <f t="shared" si="1"/>
        <v>0</v>
      </c>
      <c r="Y24" s="35">
        <f t="shared" si="1"/>
        <v>0</v>
      </c>
      <c r="Z24" s="35">
        <f t="shared" si="1"/>
        <v>0</v>
      </c>
      <c r="AA24" s="35">
        <f t="shared" ref="AA24:AA27" si="2">H24+J24+K24+M24+O24+Q24+S24+U24+W24+Y24</f>
        <v>0</v>
      </c>
      <c r="AB24" s="35">
        <f t="shared" ref="AB24:AB27" si="3">H24+J24+L24+N24+P24+R24+T24+V24+X24+Z24</f>
        <v>0</v>
      </c>
    </row>
    <row r="25" spans="1:28" s="7" customFormat="1" ht="31.5" customHeight="1" x14ac:dyDescent="0.25">
      <c r="A25" s="36" t="s">
        <v>39</v>
      </c>
      <c r="B25" s="39" t="s">
        <v>40</v>
      </c>
      <c r="C25" s="38" t="s">
        <v>36</v>
      </c>
      <c r="D25" s="35">
        <v>0</v>
      </c>
      <c r="E25" s="35">
        <v>0</v>
      </c>
      <c r="F25" s="35">
        <v>0</v>
      </c>
      <c r="G25" s="35">
        <v>0</v>
      </c>
      <c r="H25" s="35">
        <v>0</v>
      </c>
      <c r="I25" s="35">
        <v>0</v>
      </c>
      <c r="J25" s="35">
        <v>0</v>
      </c>
      <c r="K25" s="35">
        <v>0</v>
      </c>
      <c r="L25" s="35">
        <v>0</v>
      </c>
      <c r="M25" s="35">
        <v>0</v>
      </c>
      <c r="N25" s="35">
        <v>0</v>
      </c>
      <c r="O25" s="35">
        <v>0</v>
      </c>
      <c r="P25" s="35">
        <v>0</v>
      </c>
      <c r="Q25" s="35">
        <v>0</v>
      </c>
      <c r="R25" s="35">
        <v>0</v>
      </c>
      <c r="S25" s="35">
        <v>0</v>
      </c>
      <c r="T25" s="35">
        <v>0</v>
      </c>
      <c r="U25" s="35">
        <v>0</v>
      </c>
      <c r="V25" s="35">
        <v>0</v>
      </c>
      <c r="W25" s="35">
        <v>0</v>
      </c>
      <c r="X25" s="35">
        <v>0</v>
      </c>
      <c r="Y25" s="35">
        <v>0</v>
      </c>
      <c r="Z25" s="35">
        <v>0</v>
      </c>
      <c r="AA25" s="35">
        <f t="shared" si="2"/>
        <v>0</v>
      </c>
      <c r="AB25" s="35">
        <f t="shared" si="3"/>
        <v>0</v>
      </c>
    </row>
    <row r="26" spans="1:28" s="7" customFormat="1" ht="31.5" customHeight="1" x14ac:dyDescent="0.25">
      <c r="A26" s="36" t="s">
        <v>41</v>
      </c>
      <c r="B26" s="39" t="s">
        <v>42</v>
      </c>
      <c r="C26" s="38" t="s">
        <v>36</v>
      </c>
      <c r="D26" s="35">
        <v>0</v>
      </c>
      <c r="E26" s="35">
        <v>0</v>
      </c>
      <c r="F26" s="35">
        <v>0</v>
      </c>
      <c r="G26" s="35">
        <v>0</v>
      </c>
      <c r="H26" s="35">
        <v>0</v>
      </c>
      <c r="I26" s="35">
        <v>0</v>
      </c>
      <c r="J26" s="35">
        <v>0</v>
      </c>
      <c r="K26" s="35">
        <v>0</v>
      </c>
      <c r="L26" s="35">
        <v>0</v>
      </c>
      <c r="M26" s="35">
        <v>0</v>
      </c>
      <c r="N26" s="35">
        <v>0</v>
      </c>
      <c r="O26" s="35">
        <v>0</v>
      </c>
      <c r="P26" s="35">
        <v>0</v>
      </c>
      <c r="Q26" s="35">
        <v>0</v>
      </c>
      <c r="R26" s="35">
        <v>0</v>
      </c>
      <c r="S26" s="35">
        <v>0</v>
      </c>
      <c r="T26" s="35">
        <v>0</v>
      </c>
      <c r="U26" s="35">
        <v>0</v>
      </c>
      <c r="V26" s="35">
        <v>0</v>
      </c>
      <c r="W26" s="35">
        <v>0</v>
      </c>
      <c r="X26" s="35">
        <v>0</v>
      </c>
      <c r="Y26" s="35">
        <v>0</v>
      </c>
      <c r="Z26" s="35">
        <v>0</v>
      </c>
      <c r="AA26" s="35">
        <f t="shared" si="2"/>
        <v>0</v>
      </c>
      <c r="AB26" s="35">
        <f t="shared" si="3"/>
        <v>0</v>
      </c>
    </row>
    <row r="27" spans="1:28" s="7" customFormat="1" ht="31.5" customHeight="1" x14ac:dyDescent="0.25">
      <c r="A27" s="36" t="s">
        <v>43</v>
      </c>
      <c r="B27" s="39" t="s">
        <v>44</v>
      </c>
      <c r="C27" s="38" t="s">
        <v>36</v>
      </c>
      <c r="D27" s="35">
        <v>0</v>
      </c>
      <c r="E27" s="35">
        <v>0</v>
      </c>
      <c r="F27" s="35">
        <v>0</v>
      </c>
      <c r="G27" s="35">
        <v>0</v>
      </c>
      <c r="H27" s="35">
        <v>0</v>
      </c>
      <c r="I27" s="35">
        <v>0</v>
      </c>
      <c r="J27" s="35">
        <v>0</v>
      </c>
      <c r="K27" s="35">
        <v>0</v>
      </c>
      <c r="L27" s="35">
        <v>0</v>
      </c>
      <c r="M27" s="35">
        <v>0</v>
      </c>
      <c r="N27" s="35">
        <v>0</v>
      </c>
      <c r="O27" s="35">
        <v>0</v>
      </c>
      <c r="P27" s="35">
        <v>0</v>
      </c>
      <c r="Q27" s="35">
        <v>0</v>
      </c>
      <c r="R27" s="35">
        <v>0</v>
      </c>
      <c r="S27" s="35">
        <v>0</v>
      </c>
      <c r="T27" s="35">
        <v>0</v>
      </c>
      <c r="U27" s="35">
        <v>0</v>
      </c>
      <c r="V27" s="35">
        <v>0</v>
      </c>
      <c r="W27" s="35">
        <v>0</v>
      </c>
      <c r="X27" s="35">
        <v>0</v>
      </c>
      <c r="Y27" s="35">
        <v>0</v>
      </c>
      <c r="Z27" s="35">
        <v>0</v>
      </c>
      <c r="AA27" s="35">
        <f t="shared" si="2"/>
        <v>0</v>
      </c>
      <c r="AB27" s="35">
        <f t="shared" si="3"/>
        <v>0</v>
      </c>
    </row>
    <row r="28" spans="1:28" s="7" customFormat="1" ht="15.75" customHeight="1" x14ac:dyDescent="0.25">
      <c r="A28" s="36" t="s">
        <v>45</v>
      </c>
      <c r="B28" s="37" t="s">
        <v>46</v>
      </c>
      <c r="C28" s="38" t="s">
        <v>36</v>
      </c>
      <c r="D28" s="35" t="s">
        <v>47</v>
      </c>
      <c r="E28" s="35" t="s">
        <v>47</v>
      </c>
      <c r="F28" s="35" t="s">
        <v>47</v>
      </c>
      <c r="G28" s="35" t="s">
        <v>47</v>
      </c>
      <c r="H28" s="35" t="s">
        <v>47</v>
      </c>
      <c r="I28" s="35" t="s">
        <v>47</v>
      </c>
      <c r="J28" s="35" t="s">
        <v>47</v>
      </c>
      <c r="K28" s="35" t="s">
        <v>47</v>
      </c>
      <c r="L28" s="35" t="s">
        <v>47</v>
      </c>
      <c r="M28" s="35" t="s">
        <v>47</v>
      </c>
      <c r="N28" s="35" t="s">
        <v>47</v>
      </c>
      <c r="O28" s="35" t="s">
        <v>47</v>
      </c>
      <c r="P28" s="35" t="s">
        <v>47</v>
      </c>
      <c r="Q28" s="35" t="s">
        <v>47</v>
      </c>
      <c r="R28" s="35" t="s">
        <v>47</v>
      </c>
      <c r="S28" s="35" t="s">
        <v>47</v>
      </c>
      <c r="T28" s="35" t="s">
        <v>47</v>
      </c>
      <c r="U28" s="35" t="s">
        <v>47</v>
      </c>
      <c r="V28" s="35" t="s">
        <v>47</v>
      </c>
      <c r="W28" s="35" t="s">
        <v>47</v>
      </c>
      <c r="X28" s="35" t="s">
        <v>47</v>
      </c>
      <c r="Y28" s="35" t="s">
        <v>47</v>
      </c>
      <c r="Z28" s="35" t="s">
        <v>47</v>
      </c>
      <c r="AA28" s="35" t="s">
        <v>47</v>
      </c>
      <c r="AB28" s="35" t="s">
        <v>47</v>
      </c>
    </row>
    <row r="29" spans="1:28" s="7" customFormat="1" ht="15.75" customHeight="1" x14ac:dyDescent="0.25">
      <c r="A29" s="36" t="s">
        <v>48</v>
      </c>
      <c r="B29" s="37" t="s">
        <v>49</v>
      </c>
      <c r="C29" s="38" t="s">
        <v>36</v>
      </c>
      <c r="D29" s="35">
        <v>6347.9795864476891</v>
      </c>
      <c r="E29" s="35">
        <v>6288.7382955751</v>
      </c>
      <c r="F29" s="35">
        <v>6711.6853569800005</v>
      </c>
      <c r="G29" s="35">
        <v>6813.1967715588644</v>
      </c>
      <c r="H29" s="35">
        <v>6839.9868599999991</v>
      </c>
      <c r="I29" s="35">
        <v>6578.1606508724062</v>
      </c>
      <c r="J29" s="35">
        <v>6926.7804999999998</v>
      </c>
      <c r="K29" s="35">
        <v>6817.4428211800005</v>
      </c>
      <c r="L29" s="35">
        <v>5975.7733994999999</v>
      </c>
      <c r="M29" s="35">
        <v>6955.7814278499991</v>
      </c>
      <c r="N29" s="35">
        <v>6728.0369634899989</v>
      </c>
      <c r="O29" s="35">
        <v>7189.4539384699992</v>
      </c>
      <c r="P29" s="35">
        <v>6752.19449429</v>
      </c>
      <c r="Q29" s="35">
        <v>7413.7143617800011</v>
      </c>
      <c r="R29" s="35">
        <v>7111.6661941700013</v>
      </c>
      <c r="S29" s="35">
        <v>7645.1261913300004</v>
      </c>
      <c r="T29" s="35">
        <v>7347.8497075200021</v>
      </c>
      <c r="U29" s="35">
        <v>7874.4799770699001</v>
      </c>
      <c r="V29" s="35">
        <v>7592.2162256199981</v>
      </c>
      <c r="W29" s="35">
        <v>8110.7143763819968</v>
      </c>
      <c r="X29" s="35">
        <f>V29*1.03</f>
        <v>7819.982712388598</v>
      </c>
      <c r="Y29" s="35">
        <v>8354.0358076734574</v>
      </c>
      <c r="Z29" s="35">
        <f>X29*1.03</f>
        <v>8054.5821937602559</v>
      </c>
      <c r="AA29" s="35">
        <f>H29+J29+K29+M29+O29+Q29+S29+U29+W29+Y29</f>
        <v>74127.516261735349</v>
      </c>
      <c r="AB29" s="35">
        <f>H29+J29+L29+N29+P29+R29+T29+V29+X29+Z29</f>
        <v>71149.069250738845</v>
      </c>
    </row>
    <row r="30" spans="1:28" s="7" customFormat="1" ht="15.75" customHeight="1" x14ac:dyDescent="0.25">
      <c r="A30" s="36" t="s">
        <v>50</v>
      </c>
      <c r="B30" s="37" t="s">
        <v>51</v>
      </c>
      <c r="C30" s="38" t="s">
        <v>36</v>
      </c>
      <c r="D30" s="35" t="s">
        <v>47</v>
      </c>
      <c r="E30" s="35" t="s">
        <v>47</v>
      </c>
      <c r="F30" s="35" t="s">
        <v>47</v>
      </c>
      <c r="G30" s="35" t="s">
        <v>47</v>
      </c>
      <c r="H30" s="35" t="s">
        <v>47</v>
      </c>
      <c r="I30" s="35" t="s">
        <v>47</v>
      </c>
      <c r="J30" s="35" t="s">
        <v>47</v>
      </c>
      <c r="K30" s="35" t="s">
        <v>47</v>
      </c>
      <c r="L30" s="35" t="s">
        <v>47</v>
      </c>
      <c r="M30" s="35" t="s">
        <v>47</v>
      </c>
      <c r="N30" s="35" t="s">
        <v>47</v>
      </c>
      <c r="O30" s="35" t="s">
        <v>47</v>
      </c>
      <c r="P30" s="35" t="s">
        <v>47</v>
      </c>
      <c r="Q30" s="35" t="s">
        <v>47</v>
      </c>
      <c r="R30" s="35" t="s">
        <v>47</v>
      </c>
      <c r="S30" s="35" t="s">
        <v>47</v>
      </c>
      <c r="T30" s="35" t="s">
        <v>47</v>
      </c>
      <c r="U30" s="35" t="s">
        <v>47</v>
      </c>
      <c r="V30" s="35" t="s">
        <v>47</v>
      </c>
      <c r="W30" s="35" t="s">
        <v>47</v>
      </c>
      <c r="X30" s="35" t="s">
        <v>47</v>
      </c>
      <c r="Y30" s="35" t="s">
        <v>47</v>
      </c>
      <c r="Z30" s="35" t="s">
        <v>47</v>
      </c>
      <c r="AA30" s="35" t="s">
        <v>47</v>
      </c>
      <c r="AB30" s="35" t="s">
        <v>47</v>
      </c>
    </row>
    <row r="31" spans="1:28" s="7" customFormat="1" ht="15.75" customHeight="1" x14ac:dyDescent="0.25">
      <c r="A31" s="36" t="s">
        <v>52</v>
      </c>
      <c r="B31" s="37" t="s">
        <v>53</v>
      </c>
      <c r="C31" s="38" t="s">
        <v>36</v>
      </c>
      <c r="D31" s="35">
        <v>21.661202806779659</v>
      </c>
      <c r="E31" s="35">
        <v>20.288419000000001</v>
      </c>
      <c r="F31" s="35">
        <v>41.478915686440686</v>
      </c>
      <c r="G31" s="35">
        <v>19.831324999999996</v>
      </c>
      <c r="H31" s="35">
        <v>34.019345000000001</v>
      </c>
      <c r="I31" s="35">
        <v>8.0311199999999996</v>
      </c>
      <c r="J31" s="35">
        <v>44.382340000000006</v>
      </c>
      <c r="K31" s="35">
        <v>8.4757598199999844</v>
      </c>
      <c r="L31" s="35">
        <v>30.314622</v>
      </c>
      <c r="M31" s="35">
        <v>517.75728600000002</v>
      </c>
      <c r="N31" s="35">
        <v>527.21814270999994</v>
      </c>
      <c r="O31" s="35">
        <v>2.3145059999999997</v>
      </c>
      <c r="P31" s="35">
        <v>120.75501399999999</v>
      </c>
      <c r="Q31" s="35">
        <v>2.0974499999999998</v>
      </c>
      <c r="R31" s="35">
        <v>3.2099740000000003</v>
      </c>
      <c r="S31" s="35">
        <v>2.0974499999999998</v>
      </c>
      <c r="T31" s="35">
        <v>8.6420776000000004</v>
      </c>
      <c r="U31" s="35">
        <v>2.1603734999999995</v>
      </c>
      <c r="V31" s="35">
        <v>2.9714759999999996</v>
      </c>
      <c r="W31" s="35">
        <v>2.2251847049999998</v>
      </c>
      <c r="X31" s="35">
        <f>V31*1.04</f>
        <v>3.0903350399999998</v>
      </c>
      <c r="Y31" s="35">
        <v>2.2919402461499994</v>
      </c>
      <c r="Z31" s="35">
        <f>X31*1.04</f>
        <v>3.2139484415999999</v>
      </c>
      <c r="AA31" s="35">
        <f t="shared" ref="AA31:AA32" si="4">H31+J31+K31+M31+O31+Q31+S31+U31+W31+Y31</f>
        <v>617.82163527114994</v>
      </c>
      <c r="AB31" s="35">
        <f t="shared" ref="AB31:AB32" si="5">H31+J31+L31+N31+P31+R31+T31+V31+X31+Z31</f>
        <v>777.81727479159997</v>
      </c>
    </row>
    <row r="32" spans="1:28" s="7" customFormat="1" ht="15.75" customHeight="1" x14ac:dyDescent="0.25">
      <c r="A32" s="36" t="s">
        <v>54</v>
      </c>
      <c r="B32" s="37" t="s">
        <v>55</v>
      </c>
      <c r="C32" s="38" t="s">
        <v>36</v>
      </c>
      <c r="D32" s="35">
        <v>0</v>
      </c>
      <c r="E32" s="35">
        <v>0</v>
      </c>
      <c r="F32" s="35">
        <v>0</v>
      </c>
      <c r="G32" s="35">
        <v>0</v>
      </c>
      <c r="H32" s="35">
        <v>0</v>
      </c>
      <c r="I32" s="35">
        <v>0</v>
      </c>
      <c r="J32" s="35">
        <v>0</v>
      </c>
      <c r="K32" s="35">
        <v>0</v>
      </c>
      <c r="L32" s="35">
        <v>9025.3537202499992</v>
      </c>
      <c r="M32" s="35">
        <v>0</v>
      </c>
      <c r="N32" s="35">
        <v>0</v>
      </c>
      <c r="O32" s="35">
        <v>0</v>
      </c>
      <c r="P32" s="35">
        <v>0</v>
      </c>
      <c r="Q32" s="35">
        <v>0</v>
      </c>
      <c r="R32" s="35">
        <v>0</v>
      </c>
      <c r="S32" s="35">
        <v>0</v>
      </c>
      <c r="T32" s="35">
        <v>0</v>
      </c>
      <c r="U32" s="35">
        <v>0</v>
      </c>
      <c r="V32" s="35">
        <v>0</v>
      </c>
      <c r="W32" s="35">
        <v>0</v>
      </c>
      <c r="X32" s="35">
        <f>V32*1.03</f>
        <v>0</v>
      </c>
      <c r="Y32" s="35">
        <v>0</v>
      </c>
      <c r="Z32" s="35">
        <f>X32*1.03</f>
        <v>0</v>
      </c>
      <c r="AA32" s="35">
        <f t="shared" si="4"/>
        <v>0</v>
      </c>
      <c r="AB32" s="35">
        <f t="shared" si="5"/>
        <v>9025.3537202499992</v>
      </c>
    </row>
    <row r="33" spans="1:28" s="7" customFormat="1" ht="15.75" customHeight="1" x14ac:dyDescent="0.25">
      <c r="A33" s="36" t="s">
        <v>56</v>
      </c>
      <c r="B33" s="37" t="s">
        <v>57</v>
      </c>
      <c r="C33" s="38" t="s">
        <v>36</v>
      </c>
      <c r="D33" s="35" t="s">
        <v>47</v>
      </c>
      <c r="E33" s="35" t="s">
        <v>47</v>
      </c>
      <c r="F33" s="35" t="s">
        <v>47</v>
      </c>
      <c r="G33" s="35" t="s">
        <v>47</v>
      </c>
      <c r="H33" s="35" t="s">
        <v>47</v>
      </c>
      <c r="I33" s="35" t="s">
        <v>47</v>
      </c>
      <c r="J33" s="35" t="s">
        <v>47</v>
      </c>
      <c r="K33" s="35" t="s">
        <v>47</v>
      </c>
      <c r="L33" s="35" t="s">
        <v>47</v>
      </c>
      <c r="M33" s="35" t="s">
        <v>47</v>
      </c>
      <c r="N33" s="35" t="s">
        <v>47</v>
      </c>
      <c r="O33" s="35" t="s">
        <v>47</v>
      </c>
      <c r="P33" s="35" t="s">
        <v>47</v>
      </c>
      <c r="Q33" s="35" t="s">
        <v>47</v>
      </c>
      <c r="R33" s="35" t="s">
        <v>47</v>
      </c>
      <c r="S33" s="35" t="s">
        <v>47</v>
      </c>
      <c r="T33" s="35" t="s">
        <v>47</v>
      </c>
      <c r="U33" s="35" t="s">
        <v>47</v>
      </c>
      <c r="V33" s="35" t="s">
        <v>47</v>
      </c>
      <c r="W33" s="35" t="s">
        <v>47</v>
      </c>
      <c r="X33" s="35" t="s">
        <v>47</v>
      </c>
      <c r="Y33" s="35" t="s">
        <v>47</v>
      </c>
      <c r="Z33" s="35" t="s">
        <v>47</v>
      </c>
      <c r="AA33" s="35" t="s">
        <v>47</v>
      </c>
      <c r="AB33" s="35" t="s">
        <v>47</v>
      </c>
    </row>
    <row r="34" spans="1:28" s="7" customFormat="1" ht="31.5" customHeight="1" x14ac:dyDescent="0.25">
      <c r="A34" s="36" t="s">
        <v>58</v>
      </c>
      <c r="B34" s="39" t="s">
        <v>59</v>
      </c>
      <c r="C34" s="38" t="s">
        <v>36</v>
      </c>
      <c r="D34" s="35" t="s">
        <v>47</v>
      </c>
      <c r="E34" s="35" t="s">
        <v>47</v>
      </c>
      <c r="F34" s="35" t="s">
        <v>47</v>
      </c>
      <c r="G34" s="35" t="s">
        <v>47</v>
      </c>
      <c r="H34" s="35" t="s">
        <v>47</v>
      </c>
      <c r="I34" s="35" t="s">
        <v>47</v>
      </c>
      <c r="J34" s="35" t="s">
        <v>47</v>
      </c>
      <c r="K34" s="35" t="s">
        <v>47</v>
      </c>
      <c r="L34" s="35" t="s">
        <v>47</v>
      </c>
      <c r="M34" s="35" t="s">
        <v>47</v>
      </c>
      <c r="N34" s="35" t="s">
        <v>47</v>
      </c>
      <c r="O34" s="35" t="s">
        <v>47</v>
      </c>
      <c r="P34" s="35" t="s">
        <v>47</v>
      </c>
      <c r="Q34" s="35" t="s">
        <v>47</v>
      </c>
      <c r="R34" s="35" t="s">
        <v>47</v>
      </c>
      <c r="S34" s="35" t="s">
        <v>47</v>
      </c>
      <c r="T34" s="35" t="s">
        <v>47</v>
      </c>
      <c r="U34" s="35" t="s">
        <v>47</v>
      </c>
      <c r="V34" s="35" t="s">
        <v>47</v>
      </c>
      <c r="W34" s="35" t="s">
        <v>47</v>
      </c>
      <c r="X34" s="35" t="s">
        <v>47</v>
      </c>
      <c r="Y34" s="35" t="s">
        <v>47</v>
      </c>
      <c r="Z34" s="35" t="s">
        <v>47</v>
      </c>
      <c r="AA34" s="35" t="s">
        <v>47</v>
      </c>
      <c r="AB34" s="35" t="s">
        <v>47</v>
      </c>
    </row>
    <row r="35" spans="1:28" s="7" customFormat="1" ht="15.75" customHeight="1" x14ac:dyDescent="0.25">
      <c r="A35" s="36" t="s">
        <v>60</v>
      </c>
      <c r="B35" s="40" t="s">
        <v>61</v>
      </c>
      <c r="C35" s="38" t="s">
        <v>36</v>
      </c>
      <c r="D35" s="35" t="s">
        <v>47</v>
      </c>
      <c r="E35" s="35" t="s">
        <v>47</v>
      </c>
      <c r="F35" s="35" t="s">
        <v>47</v>
      </c>
      <c r="G35" s="35" t="s">
        <v>47</v>
      </c>
      <c r="H35" s="35" t="s">
        <v>47</v>
      </c>
      <c r="I35" s="35" t="s">
        <v>47</v>
      </c>
      <c r="J35" s="35" t="s">
        <v>47</v>
      </c>
      <c r="K35" s="35" t="s">
        <v>47</v>
      </c>
      <c r="L35" s="35" t="s">
        <v>47</v>
      </c>
      <c r="M35" s="35" t="s">
        <v>47</v>
      </c>
      <c r="N35" s="35" t="s">
        <v>47</v>
      </c>
      <c r="O35" s="35" t="s">
        <v>47</v>
      </c>
      <c r="P35" s="35" t="s">
        <v>47</v>
      </c>
      <c r="Q35" s="35" t="s">
        <v>47</v>
      </c>
      <c r="R35" s="35" t="s">
        <v>47</v>
      </c>
      <c r="S35" s="35" t="s">
        <v>47</v>
      </c>
      <c r="T35" s="35" t="s">
        <v>47</v>
      </c>
      <c r="U35" s="35" t="s">
        <v>47</v>
      </c>
      <c r="V35" s="35" t="s">
        <v>47</v>
      </c>
      <c r="W35" s="35" t="s">
        <v>47</v>
      </c>
      <c r="X35" s="35" t="s">
        <v>47</v>
      </c>
      <c r="Y35" s="35" t="s">
        <v>47</v>
      </c>
      <c r="Z35" s="35" t="s">
        <v>47</v>
      </c>
      <c r="AA35" s="35" t="s">
        <v>47</v>
      </c>
      <c r="AB35" s="35" t="s">
        <v>47</v>
      </c>
    </row>
    <row r="36" spans="1:28" s="7" customFormat="1" ht="15.75" customHeight="1" x14ac:dyDescent="0.25">
      <c r="A36" s="36" t="s">
        <v>62</v>
      </c>
      <c r="B36" s="40" t="s">
        <v>63</v>
      </c>
      <c r="C36" s="38" t="s">
        <v>36</v>
      </c>
      <c r="D36" s="35" t="s">
        <v>47</v>
      </c>
      <c r="E36" s="35" t="s">
        <v>47</v>
      </c>
      <c r="F36" s="35" t="s">
        <v>47</v>
      </c>
      <c r="G36" s="35" t="s">
        <v>47</v>
      </c>
      <c r="H36" s="35" t="s">
        <v>47</v>
      </c>
      <c r="I36" s="35" t="s">
        <v>47</v>
      </c>
      <c r="J36" s="35" t="s">
        <v>47</v>
      </c>
      <c r="K36" s="35" t="s">
        <v>47</v>
      </c>
      <c r="L36" s="35" t="s">
        <v>47</v>
      </c>
      <c r="M36" s="35" t="s">
        <v>47</v>
      </c>
      <c r="N36" s="35" t="s">
        <v>47</v>
      </c>
      <c r="O36" s="35" t="s">
        <v>47</v>
      </c>
      <c r="P36" s="35" t="s">
        <v>47</v>
      </c>
      <c r="Q36" s="35" t="s">
        <v>47</v>
      </c>
      <c r="R36" s="35" t="s">
        <v>47</v>
      </c>
      <c r="S36" s="35" t="s">
        <v>47</v>
      </c>
      <c r="T36" s="35" t="s">
        <v>47</v>
      </c>
      <c r="U36" s="35" t="s">
        <v>47</v>
      </c>
      <c r="V36" s="35" t="s">
        <v>47</v>
      </c>
      <c r="W36" s="35" t="s">
        <v>47</v>
      </c>
      <c r="X36" s="35" t="s">
        <v>47</v>
      </c>
      <c r="Y36" s="35" t="s">
        <v>47</v>
      </c>
      <c r="Z36" s="35" t="s">
        <v>47</v>
      </c>
      <c r="AA36" s="35" t="s">
        <v>47</v>
      </c>
      <c r="AB36" s="35" t="s">
        <v>47</v>
      </c>
    </row>
    <row r="37" spans="1:28" s="7" customFormat="1" ht="15.75" customHeight="1" x14ac:dyDescent="0.25">
      <c r="A37" s="36" t="s">
        <v>64</v>
      </c>
      <c r="B37" s="37" t="s">
        <v>65</v>
      </c>
      <c r="C37" s="38" t="s">
        <v>36</v>
      </c>
      <c r="D37" s="35">
        <v>66.826020909491533</v>
      </c>
      <c r="E37" s="35">
        <v>176.9914565914525</v>
      </c>
      <c r="F37" s="35">
        <v>360.84586877875381</v>
      </c>
      <c r="G37" s="35">
        <v>51.079875807999997</v>
      </c>
      <c r="H37" s="35">
        <v>65.60788490139295</v>
      </c>
      <c r="I37" s="35">
        <v>59.628403004863998</v>
      </c>
      <c r="J37" s="35">
        <v>89.381933812000639</v>
      </c>
      <c r="K37" s="35">
        <v>84.942186990595914</v>
      </c>
      <c r="L37" s="35">
        <v>148.84274696620781</v>
      </c>
      <c r="M37" s="35">
        <v>56.284169517582484</v>
      </c>
      <c r="N37" s="35">
        <v>43.410178379999998</v>
      </c>
      <c r="O37" s="35">
        <v>58.462621965358871</v>
      </c>
      <c r="P37" s="35">
        <v>42.745945345519999</v>
      </c>
      <c r="Q37" s="35">
        <v>60.728212511046316</v>
      </c>
      <c r="R37" s="35">
        <v>44.320397096940802</v>
      </c>
      <c r="S37" s="35">
        <v>63.08442667856125</v>
      </c>
      <c r="T37" s="35">
        <v>45.957826918418441</v>
      </c>
      <c r="U37" s="35">
        <v>64.97695947891809</v>
      </c>
      <c r="V37" s="35">
        <v>47.660753932755178</v>
      </c>
      <c r="W37" s="35">
        <v>66.926268263285635</v>
      </c>
      <c r="X37" s="35">
        <f>V37*1.04</f>
        <v>49.567184090065389</v>
      </c>
      <c r="Y37" s="35">
        <v>68.934056311184207</v>
      </c>
      <c r="Z37" s="35">
        <f>X37*1.04</f>
        <v>51.549871453668004</v>
      </c>
      <c r="AA37" s="35">
        <f t="shared" ref="AA37:AA42" si="6">H37+J37+K37+M37+O37+Q37+S37+U37+W37+Y37</f>
        <v>679.32872042992642</v>
      </c>
      <c r="AB37" s="35">
        <f t="shared" ref="AB37:AB42" si="7">H37+J37+L37+N37+P37+R37+T37+V37+X37+Z37</f>
        <v>629.04472289696923</v>
      </c>
    </row>
    <row r="38" spans="1:28" s="31" customFormat="1" ht="31.5" customHeight="1" x14ac:dyDescent="0.25">
      <c r="A38" s="32" t="s">
        <v>66</v>
      </c>
      <c r="B38" s="33" t="s">
        <v>67</v>
      </c>
      <c r="C38" s="34" t="s">
        <v>36</v>
      </c>
      <c r="D38" s="35">
        <f>SUM(D39,D43:D49,D52)</f>
        <v>5937.278707604225</v>
      </c>
      <c r="E38" s="35">
        <f t="shared" ref="E38:Z38" si="8">SUM(E39,E43:E49,E52)</f>
        <v>5779.7150502145923</v>
      </c>
      <c r="F38" s="35">
        <f t="shared" si="8"/>
        <v>6197.6826470404912</v>
      </c>
      <c r="G38" s="35">
        <f t="shared" si="8"/>
        <v>6531.6259518870247</v>
      </c>
      <c r="H38" s="35">
        <f t="shared" si="8"/>
        <v>6576.004867303317</v>
      </c>
      <c r="I38" s="35">
        <f t="shared" si="8"/>
        <v>6006.3552557862613</v>
      </c>
      <c r="J38" s="35">
        <f t="shared" si="8"/>
        <v>6391.5019126583493</v>
      </c>
      <c r="K38" s="35">
        <f t="shared" si="8"/>
        <v>6380.4416019729861</v>
      </c>
      <c r="L38" s="35">
        <f t="shared" si="8"/>
        <v>14205.205469284872</v>
      </c>
      <c r="M38" s="35">
        <f t="shared" si="8"/>
        <v>6762.3218418841579</v>
      </c>
      <c r="N38" s="35">
        <f t="shared" si="8"/>
        <v>6540.2584709416333</v>
      </c>
      <c r="O38" s="35">
        <f t="shared" si="8"/>
        <v>6950.7024345854379</v>
      </c>
      <c r="P38" s="35">
        <f t="shared" si="8"/>
        <v>6729.3084700396239</v>
      </c>
      <c r="Q38" s="35">
        <f t="shared" si="8"/>
        <v>7136.5834595417737</v>
      </c>
      <c r="R38" s="35">
        <f t="shared" si="8"/>
        <v>6900.4869431885618</v>
      </c>
      <c r="S38" s="35">
        <f t="shared" si="8"/>
        <v>7216.3698772719144</v>
      </c>
      <c r="T38" s="35">
        <f t="shared" si="8"/>
        <v>7090.7965872265304</v>
      </c>
      <c r="U38" s="35">
        <f t="shared" si="8"/>
        <v>7445.299060768516</v>
      </c>
      <c r="V38" s="35">
        <f t="shared" si="8"/>
        <v>7200.1204163394759</v>
      </c>
      <c r="W38" s="35">
        <f t="shared" si="8"/>
        <v>7694.2371817855765</v>
      </c>
      <c r="X38" s="35">
        <f t="shared" si="8"/>
        <v>7416.9679222947916</v>
      </c>
      <c r="Y38" s="35">
        <f t="shared" si="8"/>
        <v>7951.9329958131993</v>
      </c>
      <c r="Z38" s="35">
        <f t="shared" si="8"/>
        <v>7640.3546091673725</v>
      </c>
      <c r="AA38" s="35">
        <f t="shared" si="6"/>
        <v>70505.395233585223</v>
      </c>
      <c r="AB38" s="35">
        <f t="shared" si="7"/>
        <v>76691.005668444515</v>
      </c>
    </row>
    <row r="39" spans="1:28" s="7" customFormat="1" ht="15.75" customHeight="1" x14ac:dyDescent="0.25">
      <c r="A39" s="36" t="s">
        <v>68</v>
      </c>
      <c r="B39" s="37" t="s">
        <v>38</v>
      </c>
      <c r="C39" s="38" t="s">
        <v>36</v>
      </c>
      <c r="D39" s="35">
        <f t="shared" ref="D39:Y39" si="9">SUM(D40:D42)</f>
        <v>0</v>
      </c>
      <c r="E39" s="35">
        <f t="shared" si="9"/>
        <v>0</v>
      </c>
      <c r="F39" s="35">
        <f t="shared" si="9"/>
        <v>0</v>
      </c>
      <c r="G39" s="35">
        <f t="shared" si="9"/>
        <v>0</v>
      </c>
      <c r="H39" s="35">
        <f t="shared" si="9"/>
        <v>0</v>
      </c>
      <c r="I39" s="35">
        <f t="shared" si="9"/>
        <v>0</v>
      </c>
      <c r="J39" s="35">
        <f t="shared" si="9"/>
        <v>0</v>
      </c>
      <c r="K39" s="35">
        <f t="shared" si="9"/>
        <v>0</v>
      </c>
      <c r="L39" s="35">
        <f t="shared" si="9"/>
        <v>0</v>
      </c>
      <c r="M39" s="35">
        <f t="shared" si="9"/>
        <v>0</v>
      </c>
      <c r="N39" s="35">
        <f t="shared" si="9"/>
        <v>0</v>
      </c>
      <c r="O39" s="35">
        <f t="shared" si="9"/>
        <v>0</v>
      </c>
      <c r="P39" s="35">
        <f t="shared" si="9"/>
        <v>0</v>
      </c>
      <c r="Q39" s="35">
        <f t="shared" si="9"/>
        <v>0</v>
      </c>
      <c r="R39" s="35">
        <f t="shared" si="9"/>
        <v>0</v>
      </c>
      <c r="S39" s="35">
        <f t="shared" si="9"/>
        <v>0</v>
      </c>
      <c r="T39" s="35">
        <f t="shared" si="9"/>
        <v>0</v>
      </c>
      <c r="U39" s="35">
        <f t="shared" si="9"/>
        <v>0</v>
      </c>
      <c r="V39" s="35">
        <f t="shared" si="9"/>
        <v>0</v>
      </c>
      <c r="W39" s="35">
        <f t="shared" si="9"/>
        <v>0</v>
      </c>
      <c r="X39" s="35">
        <f t="shared" si="9"/>
        <v>0</v>
      </c>
      <c r="Y39" s="35">
        <f t="shared" si="9"/>
        <v>0</v>
      </c>
      <c r="Z39" s="35">
        <f>SUM(Z40:Z42)</f>
        <v>0</v>
      </c>
      <c r="AA39" s="35">
        <f t="shared" si="6"/>
        <v>0</v>
      </c>
      <c r="AB39" s="35">
        <f t="shared" si="7"/>
        <v>0</v>
      </c>
    </row>
    <row r="40" spans="1:28" s="7" customFormat="1" ht="31.5" customHeight="1" x14ac:dyDescent="0.25">
      <c r="A40" s="36" t="s">
        <v>69</v>
      </c>
      <c r="B40" s="41" t="s">
        <v>40</v>
      </c>
      <c r="C40" s="38" t="s">
        <v>36</v>
      </c>
      <c r="D40" s="35">
        <v>0</v>
      </c>
      <c r="E40" s="35">
        <v>0</v>
      </c>
      <c r="F40" s="35">
        <v>0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0</v>
      </c>
      <c r="M40" s="35">
        <v>0</v>
      </c>
      <c r="N40" s="35">
        <v>0</v>
      </c>
      <c r="O40" s="35">
        <v>0</v>
      </c>
      <c r="P40" s="35">
        <v>0</v>
      </c>
      <c r="Q40" s="35">
        <v>0</v>
      </c>
      <c r="R40" s="35">
        <v>0</v>
      </c>
      <c r="S40" s="35">
        <v>0</v>
      </c>
      <c r="T40" s="35">
        <v>0</v>
      </c>
      <c r="U40" s="35">
        <v>0</v>
      </c>
      <c r="V40" s="35">
        <v>0</v>
      </c>
      <c r="W40" s="35">
        <v>0</v>
      </c>
      <c r="X40" s="35">
        <v>0</v>
      </c>
      <c r="Y40" s="35">
        <v>0</v>
      </c>
      <c r="Z40" s="35">
        <v>0</v>
      </c>
      <c r="AA40" s="35">
        <f t="shared" si="6"/>
        <v>0</v>
      </c>
      <c r="AB40" s="35">
        <f t="shared" si="7"/>
        <v>0</v>
      </c>
    </row>
    <row r="41" spans="1:28" s="7" customFormat="1" ht="31.5" customHeight="1" x14ac:dyDescent="0.25">
      <c r="A41" s="36" t="s">
        <v>70</v>
      </c>
      <c r="B41" s="41" t="s">
        <v>42</v>
      </c>
      <c r="C41" s="38" t="s">
        <v>36</v>
      </c>
      <c r="D41" s="35">
        <v>0</v>
      </c>
      <c r="E41" s="35">
        <v>0</v>
      </c>
      <c r="F41" s="35">
        <v>0</v>
      </c>
      <c r="G41" s="35">
        <v>0</v>
      </c>
      <c r="H41" s="35">
        <v>0</v>
      </c>
      <c r="I41" s="35">
        <v>0</v>
      </c>
      <c r="J41" s="35">
        <v>0</v>
      </c>
      <c r="K41" s="35">
        <v>0</v>
      </c>
      <c r="L41" s="35">
        <v>0</v>
      </c>
      <c r="M41" s="35">
        <v>0</v>
      </c>
      <c r="N41" s="35">
        <v>0</v>
      </c>
      <c r="O41" s="35">
        <v>0</v>
      </c>
      <c r="P41" s="35">
        <v>0</v>
      </c>
      <c r="Q41" s="35">
        <v>0</v>
      </c>
      <c r="R41" s="35">
        <v>0</v>
      </c>
      <c r="S41" s="35">
        <v>0</v>
      </c>
      <c r="T41" s="35">
        <v>0</v>
      </c>
      <c r="U41" s="35">
        <v>0</v>
      </c>
      <c r="V41" s="35">
        <v>0</v>
      </c>
      <c r="W41" s="35">
        <v>0</v>
      </c>
      <c r="X41" s="35">
        <v>0</v>
      </c>
      <c r="Y41" s="35">
        <v>0</v>
      </c>
      <c r="Z41" s="35">
        <v>0</v>
      </c>
      <c r="AA41" s="35">
        <f t="shared" si="6"/>
        <v>0</v>
      </c>
      <c r="AB41" s="35">
        <f t="shared" si="7"/>
        <v>0</v>
      </c>
    </row>
    <row r="42" spans="1:28" s="7" customFormat="1" ht="31.5" customHeight="1" x14ac:dyDescent="0.25">
      <c r="A42" s="36" t="s">
        <v>71</v>
      </c>
      <c r="B42" s="41" t="s">
        <v>44</v>
      </c>
      <c r="C42" s="38" t="s">
        <v>36</v>
      </c>
      <c r="D42" s="35">
        <v>0</v>
      </c>
      <c r="E42" s="35">
        <v>0</v>
      </c>
      <c r="F42" s="35">
        <v>0</v>
      </c>
      <c r="G42" s="35">
        <v>0</v>
      </c>
      <c r="H42" s="35">
        <v>0</v>
      </c>
      <c r="I42" s="35">
        <v>0</v>
      </c>
      <c r="J42" s="35">
        <v>0</v>
      </c>
      <c r="K42" s="35">
        <v>0</v>
      </c>
      <c r="L42" s="35">
        <v>0</v>
      </c>
      <c r="M42" s="35">
        <v>0</v>
      </c>
      <c r="N42" s="35">
        <v>0</v>
      </c>
      <c r="O42" s="35">
        <v>0</v>
      </c>
      <c r="P42" s="35">
        <v>0</v>
      </c>
      <c r="Q42" s="35">
        <v>0</v>
      </c>
      <c r="R42" s="35">
        <v>0</v>
      </c>
      <c r="S42" s="35">
        <v>0</v>
      </c>
      <c r="T42" s="35">
        <v>0</v>
      </c>
      <c r="U42" s="35">
        <v>0</v>
      </c>
      <c r="V42" s="35">
        <v>0</v>
      </c>
      <c r="W42" s="35">
        <v>0</v>
      </c>
      <c r="X42" s="35">
        <v>0</v>
      </c>
      <c r="Y42" s="35">
        <v>0</v>
      </c>
      <c r="Z42" s="35">
        <v>0</v>
      </c>
      <c r="AA42" s="35">
        <f t="shared" si="6"/>
        <v>0</v>
      </c>
      <c r="AB42" s="35">
        <f t="shared" si="7"/>
        <v>0</v>
      </c>
    </row>
    <row r="43" spans="1:28" s="7" customFormat="1" ht="15.75" customHeight="1" x14ac:dyDescent="0.25">
      <c r="A43" s="36" t="s">
        <v>72</v>
      </c>
      <c r="B43" s="37" t="s">
        <v>46</v>
      </c>
      <c r="C43" s="38" t="s">
        <v>36</v>
      </c>
      <c r="D43" s="35" t="s">
        <v>47</v>
      </c>
      <c r="E43" s="35" t="s">
        <v>47</v>
      </c>
      <c r="F43" s="35" t="s">
        <v>47</v>
      </c>
      <c r="G43" s="35" t="s">
        <v>47</v>
      </c>
      <c r="H43" s="35" t="s">
        <v>47</v>
      </c>
      <c r="I43" s="35" t="s">
        <v>47</v>
      </c>
      <c r="J43" s="35" t="s">
        <v>47</v>
      </c>
      <c r="K43" s="35" t="s">
        <v>47</v>
      </c>
      <c r="L43" s="35" t="s">
        <v>47</v>
      </c>
      <c r="M43" s="35" t="s">
        <v>47</v>
      </c>
      <c r="N43" s="35" t="s">
        <v>47</v>
      </c>
      <c r="O43" s="35" t="s">
        <v>47</v>
      </c>
      <c r="P43" s="35" t="s">
        <v>47</v>
      </c>
      <c r="Q43" s="35" t="s">
        <v>47</v>
      </c>
      <c r="R43" s="35" t="s">
        <v>47</v>
      </c>
      <c r="S43" s="35" t="s">
        <v>47</v>
      </c>
      <c r="T43" s="35" t="s">
        <v>47</v>
      </c>
      <c r="U43" s="35" t="s">
        <v>47</v>
      </c>
      <c r="V43" s="35" t="s">
        <v>47</v>
      </c>
      <c r="W43" s="35" t="s">
        <v>47</v>
      </c>
      <c r="X43" s="35" t="s">
        <v>47</v>
      </c>
      <c r="Y43" s="35" t="s">
        <v>47</v>
      </c>
      <c r="Z43" s="35" t="s">
        <v>47</v>
      </c>
      <c r="AA43" s="35" t="s">
        <v>47</v>
      </c>
      <c r="AB43" s="35" t="s">
        <v>47</v>
      </c>
    </row>
    <row r="44" spans="1:28" s="7" customFormat="1" ht="15.75" customHeight="1" x14ac:dyDescent="0.25">
      <c r="A44" s="36" t="s">
        <v>73</v>
      </c>
      <c r="B44" s="37" t="s">
        <v>49</v>
      </c>
      <c r="C44" s="38" t="s">
        <v>36</v>
      </c>
      <c r="D44" s="35">
        <v>5895.2723119010125</v>
      </c>
      <c r="E44" s="35">
        <v>5739.5988086391299</v>
      </c>
      <c r="F44" s="35">
        <v>6160.742269328558</v>
      </c>
      <c r="G44" s="35">
        <v>6482.7419147292321</v>
      </c>
      <c r="H44" s="35">
        <v>6527.8924387681091</v>
      </c>
      <c r="I44" s="35">
        <v>5952.9619873753827</v>
      </c>
      <c r="J44" s="35">
        <v>6329.8909396992622</v>
      </c>
      <c r="K44" s="35">
        <v>6310.3293758887748</v>
      </c>
      <c r="L44" s="35">
        <v>5143.0407509958886</v>
      </c>
      <c r="M44" s="35">
        <v>6690.1152723707291</v>
      </c>
      <c r="N44" s="35">
        <v>6467.5155332417235</v>
      </c>
      <c r="O44" s="35">
        <v>6876.3251896443526</v>
      </c>
      <c r="P44" s="35">
        <v>6653.9611760014159</v>
      </c>
      <c r="Q44" s="35">
        <v>7059.9440399714331</v>
      </c>
      <c r="R44" s="35">
        <v>6822.1930970103349</v>
      </c>
      <c r="S44" s="35">
        <v>7137.3944823435031</v>
      </c>
      <c r="T44" s="35">
        <v>7009.4203964005737</v>
      </c>
      <c r="U44" s="35">
        <v>7363.8182825262265</v>
      </c>
      <c r="V44" s="35">
        <v>7115.7310698263336</v>
      </c>
      <c r="W44" s="35">
        <v>7610.0320439616125</v>
      </c>
      <c r="X44" s="35">
        <v>7329.2030019211243</v>
      </c>
      <c r="Y44" s="35">
        <v>7864.9076548912308</v>
      </c>
      <c r="Z44" s="35">
        <v>7549.0790919787578</v>
      </c>
      <c r="AA44" s="35">
        <f>H44+J44+K44+M44+O44+Q44+S44+U44+W44+Y44</f>
        <v>69770.649720065223</v>
      </c>
      <c r="AB44" s="35">
        <f>H44+J44+L44+N44+P44+R44+T44+V44+X44+Z44</f>
        <v>66947.927495843513</v>
      </c>
    </row>
    <row r="45" spans="1:28" s="7" customFormat="1" ht="15.75" customHeight="1" x14ac:dyDescent="0.25">
      <c r="A45" s="36" t="s">
        <v>74</v>
      </c>
      <c r="B45" s="37" t="s">
        <v>51</v>
      </c>
      <c r="C45" s="38" t="s">
        <v>36</v>
      </c>
      <c r="D45" s="35" t="s">
        <v>47</v>
      </c>
      <c r="E45" s="35" t="s">
        <v>47</v>
      </c>
      <c r="F45" s="35" t="s">
        <v>47</v>
      </c>
      <c r="G45" s="35" t="s">
        <v>47</v>
      </c>
      <c r="H45" s="35" t="s">
        <v>47</v>
      </c>
      <c r="I45" s="35" t="s">
        <v>47</v>
      </c>
      <c r="J45" s="35" t="s">
        <v>47</v>
      </c>
      <c r="K45" s="35" t="s">
        <v>47</v>
      </c>
      <c r="L45" s="35" t="s">
        <v>47</v>
      </c>
      <c r="M45" s="35" t="s">
        <v>47</v>
      </c>
      <c r="N45" s="35" t="s">
        <v>47</v>
      </c>
      <c r="O45" s="35" t="s">
        <v>47</v>
      </c>
      <c r="P45" s="35" t="s">
        <v>47</v>
      </c>
      <c r="Q45" s="35" t="s">
        <v>47</v>
      </c>
      <c r="R45" s="35" t="s">
        <v>47</v>
      </c>
      <c r="S45" s="35" t="s">
        <v>47</v>
      </c>
      <c r="T45" s="35" t="s">
        <v>47</v>
      </c>
      <c r="U45" s="35" t="s">
        <v>47</v>
      </c>
      <c r="V45" s="35" t="s">
        <v>47</v>
      </c>
      <c r="W45" s="35" t="s">
        <v>47</v>
      </c>
      <c r="X45" s="35" t="s">
        <v>47</v>
      </c>
      <c r="Y45" s="35" t="s">
        <v>47</v>
      </c>
      <c r="Z45" s="35" t="s">
        <v>47</v>
      </c>
      <c r="AA45" s="35" t="s">
        <v>47</v>
      </c>
      <c r="AB45" s="35" t="s">
        <v>47</v>
      </c>
    </row>
    <row r="46" spans="1:28" s="7" customFormat="1" ht="15.75" customHeight="1" x14ac:dyDescent="0.25">
      <c r="A46" s="36" t="s">
        <v>75</v>
      </c>
      <c r="B46" s="37" t="s">
        <v>53</v>
      </c>
      <c r="C46" s="38" t="s">
        <v>36</v>
      </c>
      <c r="D46" s="35">
        <v>26.93862532053269</v>
      </c>
      <c r="E46" s="35">
        <v>33.722361678712758</v>
      </c>
      <c r="F46" s="35">
        <v>34.424749871485417</v>
      </c>
      <c r="G46" s="35">
        <v>41.590807253102291</v>
      </c>
      <c r="H46" s="35">
        <v>37.400512761137868</v>
      </c>
      <c r="I46" s="35">
        <v>43.52241426051858</v>
      </c>
      <c r="J46" s="35">
        <v>48.415405335289734</v>
      </c>
      <c r="K46" s="35">
        <v>52.880051476886251</v>
      </c>
      <c r="L46" s="35">
        <v>56.240085132120939</v>
      </c>
      <c r="M46" s="35">
        <v>54.684735090624827</v>
      </c>
      <c r="N46" s="35">
        <v>57.297676781127436</v>
      </c>
      <c r="O46" s="35">
        <v>56.558034316654421</v>
      </c>
      <c r="P46" s="35">
        <v>59.390300346726413</v>
      </c>
      <c r="Q46" s="35">
        <v>58.511766029082267</v>
      </c>
      <c r="R46" s="35">
        <v>61.735490326541345</v>
      </c>
      <c r="S46" s="35">
        <v>60.532739788804221</v>
      </c>
      <c r="T46" s="35">
        <v>64.188419424561943</v>
      </c>
      <c r="U46" s="35">
        <v>62.453055810618494</v>
      </c>
      <c r="V46" s="35">
        <v>66.612445950112416</v>
      </c>
      <c r="W46" s="35">
        <v>64.54121187236629</v>
      </c>
      <c r="X46" s="35">
        <v>69.27694378811691</v>
      </c>
      <c r="Y46" s="35">
        <v>66.702829683050808</v>
      </c>
      <c r="Z46" s="35">
        <v>72.048021539641582</v>
      </c>
      <c r="AA46" s="35">
        <f t="shared" ref="AA46:AA47" si="10">H46+J46+K46+M46+O46+Q46+S46+U46+W46+Y46</f>
        <v>562.6803421645152</v>
      </c>
      <c r="AB46" s="35">
        <f t="shared" ref="AB46:AB47" si="11">H46+J46+L46+N46+P46+R46+T46+V46+X46+Z46</f>
        <v>592.60530138537672</v>
      </c>
    </row>
    <row r="47" spans="1:28" s="7" customFormat="1" ht="15.75" customHeight="1" x14ac:dyDescent="0.25">
      <c r="A47" s="36" t="s">
        <v>76</v>
      </c>
      <c r="B47" s="37" t="s">
        <v>55</v>
      </c>
      <c r="C47" s="38" t="s">
        <v>36</v>
      </c>
      <c r="D47" s="35">
        <v>0</v>
      </c>
      <c r="E47" s="35">
        <v>0</v>
      </c>
      <c r="F47" s="35">
        <v>0</v>
      </c>
      <c r="G47" s="35">
        <v>0</v>
      </c>
      <c r="H47" s="35">
        <v>0</v>
      </c>
      <c r="I47" s="35">
        <v>0</v>
      </c>
      <c r="J47" s="35">
        <v>0</v>
      </c>
      <c r="K47" s="35">
        <v>0</v>
      </c>
      <c r="L47" s="35">
        <v>8910.0804710298999</v>
      </c>
      <c r="M47" s="35">
        <v>0</v>
      </c>
      <c r="N47" s="35">
        <v>0</v>
      </c>
      <c r="O47" s="35">
        <v>0</v>
      </c>
      <c r="P47" s="35">
        <v>0</v>
      </c>
      <c r="Q47" s="35">
        <v>0</v>
      </c>
      <c r="R47" s="35">
        <v>0</v>
      </c>
      <c r="S47" s="35">
        <v>0</v>
      </c>
      <c r="T47" s="35">
        <v>0</v>
      </c>
      <c r="U47" s="35">
        <v>0</v>
      </c>
      <c r="V47" s="35">
        <v>0</v>
      </c>
      <c r="W47" s="35">
        <v>0</v>
      </c>
      <c r="X47" s="35">
        <v>0</v>
      </c>
      <c r="Y47" s="35">
        <v>0</v>
      </c>
      <c r="Z47" s="35">
        <v>0</v>
      </c>
      <c r="AA47" s="35">
        <f t="shared" si="10"/>
        <v>0</v>
      </c>
      <c r="AB47" s="35">
        <f t="shared" si="11"/>
        <v>8910.0804710298999</v>
      </c>
    </row>
    <row r="48" spans="1:28" s="7" customFormat="1" ht="15.75" customHeight="1" x14ac:dyDescent="0.25">
      <c r="A48" s="36" t="s">
        <v>77</v>
      </c>
      <c r="B48" s="37" t="s">
        <v>57</v>
      </c>
      <c r="C48" s="38" t="s">
        <v>36</v>
      </c>
      <c r="D48" s="35" t="s">
        <v>47</v>
      </c>
      <c r="E48" s="35" t="s">
        <v>47</v>
      </c>
      <c r="F48" s="35" t="s">
        <v>47</v>
      </c>
      <c r="G48" s="35" t="s">
        <v>47</v>
      </c>
      <c r="H48" s="35" t="s">
        <v>47</v>
      </c>
      <c r="I48" s="35" t="s">
        <v>47</v>
      </c>
      <c r="J48" s="35" t="s">
        <v>47</v>
      </c>
      <c r="K48" s="35" t="s">
        <v>47</v>
      </c>
      <c r="L48" s="35" t="s">
        <v>47</v>
      </c>
      <c r="M48" s="35" t="s">
        <v>47</v>
      </c>
      <c r="N48" s="35" t="s">
        <v>47</v>
      </c>
      <c r="O48" s="35" t="s">
        <v>47</v>
      </c>
      <c r="P48" s="35" t="s">
        <v>47</v>
      </c>
      <c r="Q48" s="35" t="s">
        <v>47</v>
      </c>
      <c r="R48" s="35" t="s">
        <v>47</v>
      </c>
      <c r="S48" s="35" t="s">
        <v>47</v>
      </c>
      <c r="T48" s="35" t="s">
        <v>47</v>
      </c>
      <c r="U48" s="35" t="s">
        <v>47</v>
      </c>
      <c r="V48" s="35" t="s">
        <v>47</v>
      </c>
      <c r="W48" s="35" t="s">
        <v>47</v>
      </c>
      <c r="X48" s="35" t="s">
        <v>47</v>
      </c>
      <c r="Y48" s="35" t="s">
        <v>47</v>
      </c>
      <c r="Z48" s="35" t="s">
        <v>47</v>
      </c>
      <c r="AA48" s="35" t="s">
        <v>47</v>
      </c>
      <c r="AB48" s="35" t="s">
        <v>47</v>
      </c>
    </row>
    <row r="49" spans="1:28" s="7" customFormat="1" ht="31.5" customHeight="1" x14ac:dyDescent="0.25">
      <c r="A49" s="36" t="s">
        <v>78</v>
      </c>
      <c r="B49" s="39" t="s">
        <v>59</v>
      </c>
      <c r="C49" s="38" t="s">
        <v>36</v>
      </c>
      <c r="D49" s="35" t="s">
        <v>47</v>
      </c>
      <c r="E49" s="35" t="s">
        <v>47</v>
      </c>
      <c r="F49" s="35" t="s">
        <v>47</v>
      </c>
      <c r="G49" s="35" t="s">
        <v>47</v>
      </c>
      <c r="H49" s="35" t="s">
        <v>47</v>
      </c>
      <c r="I49" s="35" t="s">
        <v>47</v>
      </c>
      <c r="J49" s="35" t="s">
        <v>47</v>
      </c>
      <c r="K49" s="35" t="s">
        <v>47</v>
      </c>
      <c r="L49" s="35" t="s">
        <v>47</v>
      </c>
      <c r="M49" s="35" t="s">
        <v>47</v>
      </c>
      <c r="N49" s="35" t="s">
        <v>47</v>
      </c>
      <c r="O49" s="35" t="s">
        <v>47</v>
      </c>
      <c r="P49" s="35" t="s">
        <v>47</v>
      </c>
      <c r="Q49" s="35" t="s">
        <v>47</v>
      </c>
      <c r="R49" s="35" t="s">
        <v>47</v>
      </c>
      <c r="S49" s="35" t="s">
        <v>47</v>
      </c>
      <c r="T49" s="35" t="s">
        <v>47</v>
      </c>
      <c r="U49" s="35" t="s">
        <v>47</v>
      </c>
      <c r="V49" s="35" t="s">
        <v>47</v>
      </c>
      <c r="W49" s="35" t="s">
        <v>47</v>
      </c>
      <c r="X49" s="35" t="s">
        <v>47</v>
      </c>
      <c r="Y49" s="35" t="s">
        <v>47</v>
      </c>
      <c r="Z49" s="35" t="s">
        <v>47</v>
      </c>
      <c r="AA49" s="35" t="s">
        <v>47</v>
      </c>
      <c r="AB49" s="35" t="s">
        <v>47</v>
      </c>
    </row>
    <row r="50" spans="1:28" s="7" customFormat="1" ht="15.75" customHeight="1" x14ac:dyDescent="0.25">
      <c r="A50" s="36" t="s">
        <v>79</v>
      </c>
      <c r="B50" s="41" t="s">
        <v>61</v>
      </c>
      <c r="C50" s="38" t="s">
        <v>36</v>
      </c>
      <c r="D50" s="35" t="s">
        <v>47</v>
      </c>
      <c r="E50" s="35" t="s">
        <v>47</v>
      </c>
      <c r="F50" s="35" t="s">
        <v>47</v>
      </c>
      <c r="G50" s="35" t="s">
        <v>47</v>
      </c>
      <c r="H50" s="35" t="s">
        <v>47</v>
      </c>
      <c r="I50" s="35" t="s">
        <v>47</v>
      </c>
      <c r="J50" s="35" t="s">
        <v>47</v>
      </c>
      <c r="K50" s="35" t="s">
        <v>47</v>
      </c>
      <c r="L50" s="35" t="s">
        <v>47</v>
      </c>
      <c r="M50" s="35" t="s">
        <v>47</v>
      </c>
      <c r="N50" s="35" t="s">
        <v>47</v>
      </c>
      <c r="O50" s="35" t="s">
        <v>47</v>
      </c>
      <c r="P50" s="35" t="s">
        <v>47</v>
      </c>
      <c r="Q50" s="35" t="s">
        <v>47</v>
      </c>
      <c r="R50" s="35" t="s">
        <v>47</v>
      </c>
      <c r="S50" s="35" t="s">
        <v>47</v>
      </c>
      <c r="T50" s="35" t="s">
        <v>47</v>
      </c>
      <c r="U50" s="35" t="s">
        <v>47</v>
      </c>
      <c r="V50" s="35" t="s">
        <v>47</v>
      </c>
      <c r="W50" s="35" t="s">
        <v>47</v>
      </c>
      <c r="X50" s="35" t="s">
        <v>47</v>
      </c>
      <c r="Y50" s="35" t="s">
        <v>47</v>
      </c>
      <c r="Z50" s="35" t="s">
        <v>47</v>
      </c>
      <c r="AA50" s="35" t="s">
        <v>47</v>
      </c>
      <c r="AB50" s="35" t="s">
        <v>47</v>
      </c>
    </row>
    <row r="51" spans="1:28" s="7" customFormat="1" ht="15.75" customHeight="1" x14ac:dyDescent="0.25">
      <c r="A51" s="36" t="s">
        <v>80</v>
      </c>
      <c r="B51" s="41" t="s">
        <v>63</v>
      </c>
      <c r="C51" s="38" t="s">
        <v>36</v>
      </c>
      <c r="D51" s="35" t="s">
        <v>47</v>
      </c>
      <c r="E51" s="35" t="s">
        <v>47</v>
      </c>
      <c r="F51" s="35" t="s">
        <v>47</v>
      </c>
      <c r="G51" s="35" t="s">
        <v>47</v>
      </c>
      <c r="H51" s="35" t="s">
        <v>47</v>
      </c>
      <c r="I51" s="35" t="s">
        <v>47</v>
      </c>
      <c r="J51" s="35" t="s">
        <v>47</v>
      </c>
      <c r="K51" s="35" t="s">
        <v>47</v>
      </c>
      <c r="L51" s="35" t="s">
        <v>47</v>
      </c>
      <c r="M51" s="35" t="s">
        <v>47</v>
      </c>
      <c r="N51" s="35" t="s">
        <v>47</v>
      </c>
      <c r="O51" s="35" t="s">
        <v>47</v>
      </c>
      <c r="P51" s="35" t="s">
        <v>47</v>
      </c>
      <c r="Q51" s="35" t="s">
        <v>47</v>
      </c>
      <c r="R51" s="35" t="s">
        <v>47</v>
      </c>
      <c r="S51" s="35" t="s">
        <v>47</v>
      </c>
      <c r="T51" s="35" t="s">
        <v>47</v>
      </c>
      <c r="U51" s="35" t="s">
        <v>47</v>
      </c>
      <c r="V51" s="35" t="s">
        <v>47</v>
      </c>
      <c r="W51" s="35" t="s">
        <v>47</v>
      </c>
      <c r="X51" s="35" t="s">
        <v>47</v>
      </c>
      <c r="Y51" s="35" t="s">
        <v>47</v>
      </c>
      <c r="Z51" s="35" t="s">
        <v>47</v>
      </c>
      <c r="AA51" s="35" t="s">
        <v>47</v>
      </c>
      <c r="AB51" s="35" t="s">
        <v>47</v>
      </c>
    </row>
    <row r="52" spans="1:28" s="7" customFormat="1" ht="15.75" customHeight="1" x14ac:dyDescent="0.25">
      <c r="A52" s="36" t="s">
        <v>81</v>
      </c>
      <c r="B52" s="37" t="s">
        <v>65</v>
      </c>
      <c r="C52" s="38" t="s">
        <v>36</v>
      </c>
      <c r="D52" s="35">
        <v>15.067770382679642</v>
      </c>
      <c r="E52" s="35">
        <v>6.3938798967499721</v>
      </c>
      <c r="F52" s="35">
        <v>2.5156278404474808</v>
      </c>
      <c r="G52" s="35">
        <v>7.2932299046909446</v>
      </c>
      <c r="H52" s="35">
        <v>10.71191577407002</v>
      </c>
      <c r="I52" s="35">
        <v>9.8708541503603389</v>
      </c>
      <c r="J52" s="35">
        <v>13.195567623797178</v>
      </c>
      <c r="K52" s="35">
        <v>17.232174607324719</v>
      </c>
      <c r="L52" s="35">
        <v>95.84416212696307</v>
      </c>
      <c r="M52" s="35">
        <v>17.521834422804449</v>
      </c>
      <c r="N52" s="35">
        <v>15.445260918781688</v>
      </c>
      <c r="O52" s="35">
        <v>17.819210624430308</v>
      </c>
      <c r="P52" s="35">
        <v>15.956993691481397</v>
      </c>
      <c r="Q52" s="35">
        <v>18.127653541258283</v>
      </c>
      <c r="R52" s="35">
        <v>16.558355851685356</v>
      </c>
      <c r="S52" s="35">
        <v>18.442655139607666</v>
      </c>
      <c r="T52" s="35">
        <v>17.187771401394514</v>
      </c>
      <c r="U52" s="35">
        <v>19.027722431670568</v>
      </c>
      <c r="V52" s="35">
        <v>17.776900563029542</v>
      </c>
      <c r="W52" s="35">
        <v>19.663925951598124</v>
      </c>
      <c r="X52" s="35">
        <v>18.487976585550726</v>
      </c>
      <c r="Y52" s="35">
        <v>20.322511238918324</v>
      </c>
      <c r="Z52" s="35">
        <v>19.227495648972756</v>
      </c>
      <c r="AA52" s="35">
        <f t="shared" ref="AA52:AA64" si="12">H52+J52+K52+M52+O52+Q52+S52+U52+W52+Y52</f>
        <v>172.06517135547961</v>
      </c>
      <c r="AB52" s="35">
        <f t="shared" ref="AB52:AB64" si="13">H52+J52+L52+N52+P52+R52+T52+V52+X52+Z52</f>
        <v>240.39240018572622</v>
      </c>
    </row>
    <row r="53" spans="1:28" s="7" customFormat="1" ht="15.75" customHeight="1" x14ac:dyDescent="0.25">
      <c r="A53" s="32" t="s">
        <v>82</v>
      </c>
      <c r="B53" s="42" t="s">
        <v>83</v>
      </c>
      <c r="C53" s="34" t="s">
        <v>36</v>
      </c>
      <c r="D53" s="35">
        <f>D54+D55+D60+D61</f>
        <v>1258.8632168379568</v>
      </c>
      <c r="E53" s="35">
        <f t="shared" ref="E53:Z53" si="14">E54+E55+E60+E61</f>
        <v>1093.741200974433</v>
      </c>
      <c r="F53" s="35">
        <f t="shared" si="14"/>
        <v>1225.9155858154131</v>
      </c>
      <c r="G53" s="35">
        <f t="shared" si="14"/>
        <v>1358.7225608100812</v>
      </c>
      <c r="H53" s="35">
        <f t="shared" si="14"/>
        <v>1362.9350679271536</v>
      </c>
      <c r="I53" s="35">
        <f t="shared" si="14"/>
        <v>1363.2105045119047</v>
      </c>
      <c r="J53" s="35">
        <f t="shared" si="14"/>
        <v>1395.520056176</v>
      </c>
      <c r="K53" s="35">
        <f t="shared" si="14"/>
        <v>1502.0769661207742</v>
      </c>
      <c r="L53" s="35">
        <f t="shared" si="14"/>
        <v>7384.2020857401285</v>
      </c>
      <c r="M53" s="35">
        <f t="shared" si="14"/>
        <v>1637.4474653336761</v>
      </c>
      <c r="N53" s="35">
        <f t="shared" si="14"/>
        <v>1604.9984165004923</v>
      </c>
      <c r="O53" s="35">
        <f t="shared" si="14"/>
        <v>1676.2835371309629</v>
      </c>
      <c r="P53" s="35">
        <f t="shared" si="14"/>
        <v>1549.9215567994165</v>
      </c>
      <c r="Q53" s="35">
        <f t="shared" si="14"/>
        <v>1705.4456204191911</v>
      </c>
      <c r="R53" s="35">
        <f t="shared" si="14"/>
        <v>1513.4039426927457</v>
      </c>
      <c r="S53" s="35">
        <f t="shared" si="14"/>
        <v>1735.0003818776477</v>
      </c>
      <c r="T53" s="35">
        <f t="shared" si="14"/>
        <v>1498.8000489766816</v>
      </c>
      <c r="U53" s="35">
        <f t="shared" si="14"/>
        <v>1781.7296373305358</v>
      </c>
      <c r="V53" s="35">
        <f t="shared" si="14"/>
        <v>1462.4301093405554</v>
      </c>
      <c r="W53" s="35">
        <f t="shared" si="14"/>
        <v>1829.7543553269415</v>
      </c>
      <c r="X53" s="35">
        <f t="shared" si="14"/>
        <v>1512.8182941427524</v>
      </c>
      <c r="Y53" s="35">
        <f t="shared" si="14"/>
        <v>1879.11127144077</v>
      </c>
      <c r="Z53" s="35">
        <f t="shared" si="14"/>
        <v>1564.9787357498942</v>
      </c>
      <c r="AA53" s="35">
        <f t="shared" si="12"/>
        <v>16505.304359083653</v>
      </c>
      <c r="AB53" s="35">
        <f t="shared" si="13"/>
        <v>20850.008314045819</v>
      </c>
    </row>
    <row r="54" spans="1:28" s="7" customFormat="1" ht="15.75" customHeight="1" x14ac:dyDescent="0.25">
      <c r="A54" s="36" t="s">
        <v>69</v>
      </c>
      <c r="B54" s="41" t="s">
        <v>84</v>
      </c>
      <c r="C54" s="38" t="s">
        <v>36</v>
      </c>
      <c r="D54" s="35">
        <v>0</v>
      </c>
      <c r="E54" s="35">
        <v>0</v>
      </c>
      <c r="F54" s="35">
        <v>0</v>
      </c>
      <c r="G54" s="35">
        <v>0</v>
      </c>
      <c r="H54" s="35">
        <v>0</v>
      </c>
      <c r="I54" s="35">
        <v>0</v>
      </c>
      <c r="J54" s="35">
        <v>0</v>
      </c>
      <c r="K54" s="35">
        <v>0</v>
      </c>
      <c r="L54" s="35">
        <v>0</v>
      </c>
      <c r="M54" s="35">
        <v>0</v>
      </c>
      <c r="N54" s="35">
        <v>0</v>
      </c>
      <c r="O54" s="35">
        <v>0</v>
      </c>
      <c r="P54" s="35">
        <v>0</v>
      </c>
      <c r="Q54" s="35">
        <v>0</v>
      </c>
      <c r="R54" s="35">
        <v>0</v>
      </c>
      <c r="S54" s="35">
        <v>0</v>
      </c>
      <c r="T54" s="35">
        <v>0</v>
      </c>
      <c r="U54" s="35">
        <v>0</v>
      </c>
      <c r="V54" s="35">
        <v>0</v>
      </c>
      <c r="W54" s="35">
        <v>0</v>
      </c>
      <c r="X54" s="35">
        <v>0</v>
      </c>
      <c r="Y54" s="35">
        <v>0</v>
      </c>
      <c r="Z54" s="35">
        <v>0</v>
      </c>
      <c r="AA54" s="35">
        <f t="shared" si="12"/>
        <v>0</v>
      </c>
      <c r="AB54" s="35">
        <f t="shared" si="13"/>
        <v>0</v>
      </c>
    </row>
    <row r="55" spans="1:28" s="7" customFormat="1" ht="15.75" customHeight="1" x14ac:dyDescent="0.25">
      <c r="A55" s="36" t="s">
        <v>70</v>
      </c>
      <c r="B55" s="40" t="s">
        <v>85</v>
      </c>
      <c r="C55" s="38" t="s">
        <v>36</v>
      </c>
      <c r="D55" s="35">
        <f>D56+D59</f>
        <v>794.6509299999999</v>
      </c>
      <c r="E55" s="35">
        <f t="shared" ref="E55:Z55" si="15">E56+E59</f>
        <v>733.25523999999996</v>
      </c>
      <c r="F55" s="35">
        <f t="shared" si="15"/>
        <v>806.80941000000007</v>
      </c>
      <c r="G55" s="35">
        <f t="shared" si="15"/>
        <v>910.82859982474224</v>
      </c>
      <c r="H55" s="35">
        <f t="shared" si="15"/>
        <v>946.56773999999996</v>
      </c>
      <c r="I55" s="35">
        <f t="shared" si="15"/>
        <v>913.5914595722295</v>
      </c>
      <c r="J55" s="35">
        <f t="shared" si="15"/>
        <v>966.28381999999999</v>
      </c>
      <c r="K55" s="35">
        <f t="shared" si="15"/>
        <v>1076.1999263237076</v>
      </c>
      <c r="L55" s="35">
        <f t="shared" si="15"/>
        <v>6760.7418900000002</v>
      </c>
      <c r="M55" s="35">
        <f t="shared" si="15"/>
        <v>1102.3429147399952</v>
      </c>
      <c r="N55" s="35">
        <f t="shared" si="15"/>
        <v>1045.9919999945023</v>
      </c>
      <c r="O55" s="35">
        <f t="shared" si="15"/>
        <v>1136.4642607900578</v>
      </c>
      <c r="P55" s="35">
        <f t="shared" si="15"/>
        <v>972.06269267844914</v>
      </c>
      <c r="Q55" s="35">
        <f t="shared" si="15"/>
        <v>1168.4693902584861</v>
      </c>
      <c r="R55" s="35">
        <f t="shared" si="15"/>
        <v>927.95746262375758</v>
      </c>
      <c r="S55" s="35">
        <f t="shared" si="15"/>
        <v>1202.9247815335284</v>
      </c>
      <c r="T55" s="35">
        <f t="shared" si="15"/>
        <v>873.22939889455336</v>
      </c>
      <c r="U55" s="35">
        <f t="shared" si="15"/>
        <v>1239.0125249795342</v>
      </c>
      <c r="V55" s="35">
        <f t="shared" si="15"/>
        <v>835.83098663961266</v>
      </c>
      <c r="W55" s="35">
        <f t="shared" si="15"/>
        <v>1276.18290072892</v>
      </c>
      <c r="X55" s="35">
        <f t="shared" si="15"/>
        <v>861.15520653377189</v>
      </c>
      <c r="Y55" s="35">
        <f t="shared" si="15"/>
        <v>1314.4683877507878</v>
      </c>
      <c r="Z55" s="35">
        <f t="shared" si="15"/>
        <v>887.24912463655448</v>
      </c>
      <c r="AA55" s="35">
        <f t="shared" si="12"/>
        <v>11428.916647105016</v>
      </c>
      <c r="AB55" s="35">
        <f t="shared" si="13"/>
        <v>15077.070322001202</v>
      </c>
    </row>
    <row r="56" spans="1:28" s="7" customFormat="1" ht="15.75" customHeight="1" x14ac:dyDescent="0.25">
      <c r="A56" s="36" t="s">
        <v>86</v>
      </c>
      <c r="B56" s="43" t="s">
        <v>87</v>
      </c>
      <c r="C56" s="38" t="s">
        <v>36</v>
      </c>
      <c r="D56" s="35">
        <f>D57+D58</f>
        <v>781.40096999999992</v>
      </c>
      <c r="E56" s="35">
        <f t="shared" ref="E56:Z56" si="16">E57+E58</f>
        <v>733.25523999999996</v>
      </c>
      <c r="F56" s="35">
        <f t="shared" si="16"/>
        <v>806.80941000000007</v>
      </c>
      <c r="G56" s="35">
        <f t="shared" si="16"/>
        <v>910.82859982474224</v>
      </c>
      <c r="H56" s="35">
        <f t="shared" si="16"/>
        <v>946.56773999999996</v>
      </c>
      <c r="I56" s="35">
        <f t="shared" si="16"/>
        <v>913.5914595722295</v>
      </c>
      <c r="J56" s="35">
        <f t="shared" si="16"/>
        <v>966.28381999999999</v>
      </c>
      <c r="K56" s="35">
        <f t="shared" si="16"/>
        <v>1076.1999263237076</v>
      </c>
      <c r="L56" s="35">
        <f t="shared" si="16"/>
        <v>6741.8000400000001</v>
      </c>
      <c r="M56" s="35">
        <f t="shared" si="16"/>
        <v>1102.3429147399952</v>
      </c>
      <c r="N56" s="35">
        <f t="shared" si="16"/>
        <v>1024.6002852762656</v>
      </c>
      <c r="O56" s="35">
        <f t="shared" si="16"/>
        <v>1136.4642607900578</v>
      </c>
      <c r="P56" s="35">
        <f t="shared" si="16"/>
        <v>949.90087623035583</v>
      </c>
      <c r="Q56" s="35">
        <f t="shared" si="16"/>
        <v>1168.4693902584861</v>
      </c>
      <c r="R56" s="35">
        <f t="shared" si="16"/>
        <v>904.90917351774056</v>
      </c>
      <c r="S56" s="35">
        <f t="shared" si="16"/>
        <v>1202.9247815335284</v>
      </c>
      <c r="T56" s="35">
        <f t="shared" si="16"/>
        <v>849.25917822429562</v>
      </c>
      <c r="U56" s="35">
        <f t="shared" si="16"/>
        <v>1239.0125249795342</v>
      </c>
      <c r="V56" s="35">
        <f t="shared" si="16"/>
        <v>810.90195714254469</v>
      </c>
      <c r="W56" s="35">
        <f t="shared" si="16"/>
        <v>1276.18290072892</v>
      </c>
      <c r="X56" s="35">
        <f t="shared" si="16"/>
        <v>835.22901585682109</v>
      </c>
      <c r="Y56" s="35">
        <f t="shared" si="16"/>
        <v>1314.4683877507878</v>
      </c>
      <c r="Z56" s="35">
        <f t="shared" si="16"/>
        <v>860.28588633252571</v>
      </c>
      <c r="AA56" s="35">
        <f t="shared" si="12"/>
        <v>11428.916647105016</v>
      </c>
      <c r="AB56" s="35">
        <f t="shared" si="13"/>
        <v>14889.737972580551</v>
      </c>
    </row>
    <row r="57" spans="1:28" s="7" customFormat="1" ht="31.5" customHeight="1" x14ac:dyDescent="0.25">
      <c r="A57" s="36" t="s">
        <v>88</v>
      </c>
      <c r="B57" s="44" t="s">
        <v>89</v>
      </c>
      <c r="C57" s="38" t="s">
        <v>36</v>
      </c>
      <c r="D57" s="35">
        <v>781.40096999999992</v>
      </c>
      <c r="E57" s="35">
        <v>733.25523999999996</v>
      </c>
      <c r="F57" s="35">
        <v>806.80941000000007</v>
      </c>
      <c r="G57" s="35">
        <v>910.82859982474224</v>
      </c>
      <c r="H57" s="35">
        <v>946.56773999999996</v>
      </c>
      <c r="I57" s="35">
        <v>913.5914595722295</v>
      </c>
      <c r="J57" s="35">
        <v>966.28381999999999</v>
      </c>
      <c r="K57" s="35">
        <v>1076.1999263237076</v>
      </c>
      <c r="L57" s="35">
        <v>865.41753999999992</v>
      </c>
      <c r="M57" s="35">
        <v>1102.3429147399952</v>
      </c>
      <c r="N57" s="35">
        <v>1024.6002852762656</v>
      </c>
      <c r="O57" s="35">
        <v>1136.4642607900578</v>
      </c>
      <c r="P57" s="35">
        <v>949.90087623035583</v>
      </c>
      <c r="Q57" s="35">
        <v>1168.4693902584861</v>
      </c>
      <c r="R57" s="35">
        <v>904.90917351774056</v>
      </c>
      <c r="S57" s="35">
        <v>1202.9247815335284</v>
      </c>
      <c r="T57" s="35">
        <v>849.25917822429562</v>
      </c>
      <c r="U57" s="35">
        <v>1239.0125249795342</v>
      </c>
      <c r="V57" s="35">
        <v>810.90195714254469</v>
      </c>
      <c r="W57" s="35">
        <v>1276.18290072892</v>
      </c>
      <c r="X57" s="35">
        <v>835.22901585682109</v>
      </c>
      <c r="Y57" s="35">
        <v>1314.4683877507878</v>
      </c>
      <c r="Z57" s="35">
        <v>860.28588633252571</v>
      </c>
      <c r="AA57" s="35">
        <f t="shared" si="12"/>
        <v>11428.916647105016</v>
      </c>
      <c r="AB57" s="35">
        <f t="shared" si="13"/>
        <v>9013.3554725805479</v>
      </c>
    </row>
    <row r="58" spans="1:28" s="7" customFormat="1" ht="15.75" customHeight="1" x14ac:dyDescent="0.25">
      <c r="A58" s="36" t="s">
        <v>90</v>
      </c>
      <c r="B58" s="44" t="s">
        <v>91</v>
      </c>
      <c r="C58" s="38" t="s">
        <v>36</v>
      </c>
      <c r="D58" s="35">
        <v>0</v>
      </c>
      <c r="E58" s="35">
        <v>0</v>
      </c>
      <c r="F58" s="35">
        <v>0</v>
      </c>
      <c r="G58" s="35">
        <v>0</v>
      </c>
      <c r="H58" s="35">
        <v>0</v>
      </c>
      <c r="I58" s="35">
        <v>0</v>
      </c>
      <c r="J58" s="35">
        <v>0</v>
      </c>
      <c r="K58" s="35">
        <v>0</v>
      </c>
      <c r="L58" s="35">
        <v>5876.3824999999997</v>
      </c>
      <c r="M58" s="35">
        <v>0</v>
      </c>
      <c r="N58" s="35">
        <v>0</v>
      </c>
      <c r="O58" s="35">
        <v>0</v>
      </c>
      <c r="P58" s="35">
        <v>0</v>
      </c>
      <c r="Q58" s="35">
        <v>0</v>
      </c>
      <c r="R58" s="35">
        <v>0</v>
      </c>
      <c r="S58" s="35">
        <v>0</v>
      </c>
      <c r="T58" s="35">
        <v>0</v>
      </c>
      <c r="U58" s="35">
        <v>0</v>
      </c>
      <c r="V58" s="35">
        <v>0</v>
      </c>
      <c r="W58" s="35">
        <v>0</v>
      </c>
      <c r="X58" s="35">
        <v>0</v>
      </c>
      <c r="Y58" s="35">
        <v>0</v>
      </c>
      <c r="Z58" s="35">
        <v>0</v>
      </c>
      <c r="AA58" s="35">
        <f t="shared" si="12"/>
        <v>0</v>
      </c>
      <c r="AB58" s="35">
        <f t="shared" si="13"/>
        <v>5876.3824999999997</v>
      </c>
    </row>
    <row r="59" spans="1:28" s="7" customFormat="1" ht="15.75" customHeight="1" x14ac:dyDescent="0.25">
      <c r="A59" s="36" t="s">
        <v>92</v>
      </c>
      <c r="B59" s="43" t="s">
        <v>93</v>
      </c>
      <c r="C59" s="38" t="s">
        <v>36</v>
      </c>
      <c r="D59" s="35">
        <v>13.24996</v>
      </c>
      <c r="E59" s="35">
        <v>0</v>
      </c>
      <c r="F59" s="35">
        <v>0</v>
      </c>
      <c r="G59" s="35">
        <v>0</v>
      </c>
      <c r="H59" s="35">
        <v>0</v>
      </c>
      <c r="I59" s="35">
        <v>0</v>
      </c>
      <c r="J59" s="35">
        <v>0</v>
      </c>
      <c r="K59" s="35">
        <v>0</v>
      </c>
      <c r="L59" s="35">
        <v>18.941850000000002</v>
      </c>
      <c r="M59" s="35">
        <v>0</v>
      </c>
      <c r="N59" s="35">
        <v>21.391714718236777</v>
      </c>
      <c r="O59" s="35">
        <v>0</v>
      </c>
      <c r="P59" s="35">
        <v>22.161816448093301</v>
      </c>
      <c r="Q59" s="35">
        <v>0</v>
      </c>
      <c r="R59" s="35">
        <v>23.048289106017034</v>
      </c>
      <c r="S59" s="35">
        <v>0</v>
      </c>
      <c r="T59" s="35">
        <v>23.970220670257717</v>
      </c>
      <c r="U59" s="35">
        <v>0</v>
      </c>
      <c r="V59" s="35">
        <v>24.929029497068026</v>
      </c>
      <c r="W59" s="35">
        <v>0</v>
      </c>
      <c r="X59" s="35">
        <v>25.926190676950746</v>
      </c>
      <c r="Y59" s="35">
        <v>0</v>
      </c>
      <c r="Z59" s="35">
        <v>26.963238304028778</v>
      </c>
      <c r="AA59" s="35">
        <f t="shared" si="12"/>
        <v>0</v>
      </c>
      <c r="AB59" s="35">
        <f t="shared" si="13"/>
        <v>187.33234942065238</v>
      </c>
    </row>
    <row r="60" spans="1:28" s="7" customFormat="1" ht="15.75" customHeight="1" x14ac:dyDescent="0.25">
      <c r="A60" s="36" t="s">
        <v>71</v>
      </c>
      <c r="B60" s="40" t="s">
        <v>94</v>
      </c>
      <c r="C60" s="38" t="s">
        <v>36</v>
      </c>
      <c r="D60" s="35">
        <v>273.0369</v>
      </c>
      <c r="E60" s="35">
        <v>360.48596097443311</v>
      </c>
      <c r="F60" s="35">
        <v>419.10617581541305</v>
      </c>
      <c r="G60" s="35">
        <v>447.89396098533894</v>
      </c>
      <c r="H60" s="35">
        <v>416.36732792715367</v>
      </c>
      <c r="I60" s="35">
        <v>449.61904493967529</v>
      </c>
      <c r="J60" s="35">
        <v>429.23623617599998</v>
      </c>
      <c r="K60" s="35">
        <v>425.87703979706669</v>
      </c>
      <c r="L60" s="35">
        <v>288.87505087055331</v>
      </c>
      <c r="M60" s="35">
        <v>535.10455059368087</v>
      </c>
      <c r="N60" s="35">
        <v>262.59436287167347</v>
      </c>
      <c r="O60" s="35">
        <v>539.81927634090528</v>
      </c>
      <c r="P60" s="35">
        <v>267.44827322196539</v>
      </c>
      <c r="Q60" s="35">
        <v>536.97623016070509</v>
      </c>
      <c r="R60" s="35">
        <v>264.67248913838461</v>
      </c>
      <c r="S60" s="35">
        <v>532.07560034411938</v>
      </c>
      <c r="T60" s="35">
        <v>286.85040514873788</v>
      </c>
      <c r="U60" s="35">
        <v>542.71711235100167</v>
      </c>
      <c r="V60" s="35">
        <v>283.90625627283941</v>
      </c>
      <c r="W60" s="35">
        <v>553.57145459802166</v>
      </c>
      <c r="X60" s="35">
        <v>295.26250652375302</v>
      </c>
      <c r="Y60" s="35">
        <v>564.64288368998211</v>
      </c>
      <c r="Z60" s="35">
        <v>307.07300678470313</v>
      </c>
      <c r="AA60" s="35">
        <f t="shared" si="12"/>
        <v>5076.3877119786366</v>
      </c>
      <c r="AB60" s="35">
        <f t="shared" si="13"/>
        <v>3102.2859149357637</v>
      </c>
    </row>
    <row r="61" spans="1:28" s="7" customFormat="1" ht="15.75" customHeight="1" x14ac:dyDescent="0.25">
      <c r="A61" s="36" t="s">
        <v>95</v>
      </c>
      <c r="B61" s="40" t="s">
        <v>96</v>
      </c>
      <c r="C61" s="38" t="s">
        <v>36</v>
      </c>
      <c r="D61" s="35">
        <v>191.17538683795681</v>
      </c>
      <c r="E61" s="35">
        <v>0</v>
      </c>
      <c r="F61" s="35">
        <v>0</v>
      </c>
      <c r="G61" s="35">
        <v>0</v>
      </c>
      <c r="H61" s="35">
        <v>0</v>
      </c>
      <c r="I61" s="35">
        <v>0</v>
      </c>
      <c r="J61" s="35">
        <v>0</v>
      </c>
      <c r="K61" s="35">
        <v>0</v>
      </c>
      <c r="L61" s="35">
        <v>334.58514486957495</v>
      </c>
      <c r="M61" s="35">
        <v>0</v>
      </c>
      <c r="N61" s="35">
        <v>296.41205363431658</v>
      </c>
      <c r="O61" s="35">
        <v>0</v>
      </c>
      <c r="P61" s="35">
        <v>310.41059089900199</v>
      </c>
      <c r="Q61" s="35">
        <v>0</v>
      </c>
      <c r="R61" s="35">
        <v>320.77399093060347</v>
      </c>
      <c r="S61" s="35">
        <v>0</v>
      </c>
      <c r="T61" s="35">
        <v>338.7202449333904</v>
      </c>
      <c r="U61" s="35">
        <v>0</v>
      </c>
      <c r="V61" s="35">
        <v>342.69286642810334</v>
      </c>
      <c r="W61" s="35">
        <v>0</v>
      </c>
      <c r="X61" s="35">
        <v>356.40058108522749</v>
      </c>
      <c r="Y61" s="35">
        <v>0</v>
      </c>
      <c r="Z61" s="35">
        <v>370.6566043286366</v>
      </c>
      <c r="AA61" s="35">
        <f t="shared" si="12"/>
        <v>0</v>
      </c>
      <c r="AB61" s="35">
        <f t="shared" si="13"/>
        <v>2670.6520771088549</v>
      </c>
    </row>
    <row r="62" spans="1:28" s="7" customFormat="1" ht="15.75" customHeight="1" x14ac:dyDescent="0.25">
      <c r="A62" s="32" t="s">
        <v>97</v>
      </c>
      <c r="B62" s="42" t="s">
        <v>98</v>
      </c>
      <c r="C62" s="34" t="s">
        <v>36</v>
      </c>
      <c r="D62" s="35">
        <f>SUM(D63:D67)</f>
        <v>1860.2578572275613</v>
      </c>
      <c r="E62" s="35">
        <f t="shared" ref="E62:Z62" si="17">SUM(E63:E67)</f>
        <v>1686.5305348625491</v>
      </c>
      <c r="F62" s="35">
        <f t="shared" si="17"/>
        <v>1735.6397706945684</v>
      </c>
      <c r="G62" s="35">
        <f t="shared" si="17"/>
        <v>1773.3042289019686</v>
      </c>
      <c r="H62" s="35">
        <f t="shared" si="17"/>
        <v>1836.6636879554876</v>
      </c>
      <c r="I62" s="35">
        <f t="shared" si="17"/>
        <v>1151.2864658699016</v>
      </c>
      <c r="J62" s="35">
        <f t="shared" si="17"/>
        <v>1383.5802379760003</v>
      </c>
      <c r="K62" s="35">
        <f t="shared" si="17"/>
        <v>979.81410988576272</v>
      </c>
      <c r="L62" s="35">
        <f t="shared" si="17"/>
        <v>2630.8094373913514</v>
      </c>
      <c r="M62" s="35">
        <f t="shared" si="17"/>
        <v>990.44496918075879</v>
      </c>
      <c r="N62" s="35">
        <f t="shared" si="17"/>
        <v>976.16010754976355</v>
      </c>
      <c r="O62" s="35">
        <f t="shared" si="17"/>
        <v>1030.9842643646882</v>
      </c>
      <c r="P62" s="35">
        <f t="shared" si="17"/>
        <v>1007.1895353289018</v>
      </c>
      <c r="Q62" s="35">
        <f t="shared" si="17"/>
        <v>1079.7857206344622</v>
      </c>
      <c r="R62" s="35">
        <f t="shared" si="17"/>
        <v>1057.9600744860613</v>
      </c>
      <c r="S62" s="35">
        <f t="shared" si="17"/>
        <v>1131.2367339150585</v>
      </c>
      <c r="T62" s="35">
        <f t="shared" si="17"/>
        <v>1105.5126837888142</v>
      </c>
      <c r="U62" s="35">
        <f t="shared" si="17"/>
        <v>1163.420085034847</v>
      </c>
      <c r="V62" s="35">
        <f t="shared" si="17"/>
        <v>1154.6343952560924</v>
      </c>
      <c r="W62" s="35">
        <f t="shared" si="17"/>
        <v>1196.5338616702761</v>
      </c>
      <c r="X62" s="35">
        <f t="shared" si="17"/>
        <v>1190.9949255846186</v>
      </c>
      <c r="Y62" s="35">
        <f t="shared" si="17"/>
        <v>1230.6052750864555</v>
      </c>
      <c r="Z62" s="35">
        <f t="shared" si="17"/>
        <v>1228.5151317618347</v>
      </c>
      <c r="AA62" s="35">
        <f t="shared" si="12"/>
        <v>12023.068945703795</v>
      </c>
      <c r="AB62" s="35">
        <f t="shared" si="13"/>
        <v>13572.020217078927</v>
      </c>
    </row>
    <row r="63" spans="1:28" s="7" customFormat="1" ht="31.5" customHeight="1" x14ac:dyDescent="0.25">
      <c r="A63" s="36" t="s">
        <v>99</v>
      </c>
      <c r="B63" s="41" t="s">
        <v>100</v>
      </c>
      <c r="C63" s="38" t="s">
        <v>36</v>
      </c>
      <c r="D63" s="35">
        <v>1624.675</v>
      </c>
      <c r="E63" s="35">
        <v>1512.6470200000001</v>
      </c>
      <c r="F63" s="35">
        <v>1454.08863</v>
      </c>
      <c r="G63" s="35">
        <v>1445.6869135048919</v>
      </c>
      <c r="H63" s="35">
        <v>1560.9637975671401</v>
      </c>
      <c r="I63" s="35">
        <v>796.1957757019801</v>
      </c>
      <c r="J63" s="35">
        <v>1168.9566900000002</v>
      </c>
      <c r="K63" s="35">
        <v>706.52695285112009</v>
      </c>
      <c r="L63" s="35">
        <v>720.13220999999999</v>
      </c>
      <c r="M63" s="35">
        <v>741.71301170103993</v>
      </c>
      <c r="N63" s="35">
        <v>744.92155474441984</v>
      </c>
      <c r="O63" s="35">
        <v>777.55838680160002</v>
      </c>
      <c r="P63" s="35">
        <v>778.01816237501987</v>
      </c>
      <c r="Q63" s="35">
        <v>821.80392931719996</v>
      </c>
      <c r="R63" s="35">
        <v>824.06022660062001</v>
      </c>
      <c r="S63" s="35">
        <v>868.57660193135996</v>
      </c>
      <c r="T63" s="35">
        <v>866.71639168549996</v>
      </c>
      <c r="U63" s="35">
        <v>894.63389998930074</v>
      </c>
      <c r="V63" s="35">
        <v>911.29534314969999</v>
      </c>
      <c r="W63" s="35">
        <v>921.47291698897982</v>
      </c>
      <c r="X63" s="35">
        <v>938.63420344419103</v>
      </c>
      <c r="Y63" s="35">
        <v>949.11710449864916</v>
      </c>
      <c r="Z63" s="35">
        <v>966.79322954751683</v>
      </c>
      <c r="AA63" s="35">
        <f t="shared" si="12"/>
        <v>9411.3232916463894</v>
      </c>
      <c r="AB63" s="35">
        <f t="shared" si="13"/>
        <v>9480.4918091141062</v>
      </c>
    </row>
    <row r="64" spans="1:28" s="7" customFormat="1" ht="31.5" customHeight="1" x14ac:dyDescent="0.25">
      <c r="A64" s="36" t="s">
        <v>101</v>
      </c>
      <c r="B64" s="41" t="s">
        <v>102</v>
      </c>
      <c r="C64" s="38" t="s">
        <v>36</v>
      </c>
      <c r="D64" s="35">
        <v>47.375349999999997</v>
      </c>
      <c r="E64" s="35">
        <v>23.532330000000002</v>
      </c>
      <c r="F64" s="35">
        <v>162.19676000000001</v>
      </c>
      <c r="G64" s="35">
        <v>189.33160489188</v>
      </c>
      <c r="H64" s="35">
        <v>156.12424999999999</v>
      </c>
      <c r="I64" s="35">
        <v>192.20908554570602</v>
      </c>
      <c r="J64" s="35">
        <v>73.220369999999988</v>
      </c>
      <c r="K64" s="35">
        <v>79.297782588559187</v>
      </c>
      <c r="L64" s="35">
        <v>1738.4577999999999</v>
      </c>
      <c r="M64" s="35">
        <v>79.624790885509995</v>
      </c>
      <c r="N64" s="35">
        <v>63.167766810575181</v>
      </c>
      <c r="O64" s="35">
        <v>82.275776706349987</v>
      </c>
      <c r="P64" s="35">
        <v>64.207462495018007</v>
      </c>
      <c r="Q64" s="35">
        <v>84.743157616660014</v>
      </c>
      <c r="R64" s="35">
        <v>67.063372389972002</v>
      </c>
      <c r="S64" s="35">
        <v>87.28504221739</v>
      </c>
      <c r="T64" s="35">
        <v>69.096192301808017</v>
      </c>
      <c r="U64" s="35">
        <v>89.903593483911692</v>
      </c>
      <c r="V64" s="35">
        <v>71.189205022042003</v>
      </c>
      <c r="W64" s="35">
        <v>92.60070128842905</v>
      </c>
      <c r="X64" s="35">
        <v>73.324881172703272</v>
      </c>
      <c r="Y64" s="35">
        <v>95.378722327081917</v>
      </c>
      <c r="Z64" s="35">
        <v>75.524627607884369</v>
      </c>
      <c r="AA64" s="35">
        <f t="shared" si="12"/>
        <v>920.45418711389175</v>
      </c>
      <c r="AB64" s="35">
        <f t="shared" si="13"/>
        <v>2451.3759278000025</v>
      </c>
    </row>
    <row r="65" spans="1:28" s="7" customFormat="1" ht="15.75" customHeight="1" x14ac:dyDescent="0.25">
      <c r="A65" s="36" t="s">
        <v>103</v>
      </c>
      <c r="B65" s="40" t="s">
        <v>104</v>
      </c>
      <c r="C65" s="38" t="s">
        <v>36</v>
      </c>
      <c r="D65" s="35" t="s">
        <v>47</v>
      </c>
      <c r="E65" s="35" t="s">
        <v>47</v>
      </c>
      <c r="F65" s="35" t="s">
        <v>47</v>
      </c>
      <c r="G65" s="35" t="s">
        <v>47</v>
      </c>
      <c r="H65" s="35" t="s">
        <v>47</v>
      </c>
      <c r="I65" s="35" t="s">
        <v>47</v>
      </c>
      <c r="J65" s="35" t="s">
        <v>47</v>
      </c>
      <c r="K65" s="35" t="s">
        <v>47</v>
      </c>
      <c r="L65" s="35" t="s">
        <v>47</v>
      </c>
      <c r="M65" s="35" t="s">
        <v>47</v>
      </c>
      <c r="N65" s="35" t="s">
        <v>47</v>
      </c>
      <c r="O65" s="35" t="s">
        <v>47</v>
      </c>
      <c r="P65" s="35" t="s">
        <v>47</v>
      </c>
      <c r="Q65" s="35" t="s">
        <v>47</v>
      </c>
      <c r="R65" s="35" t="s">
        <v>47</v>
      </c>
      <c r="S65" s="35" t="s">
        <v>47</v>
      </c>
      <c r="T65" s="35" t="s">
        <v>47</v>
      </c>
      <c r="U65" s="35" t="s">
        <v>47</v>
      </c>
      <c r="V65" s="35" t="s">
        <v>47</v>
      </c>
      <c r="W65" s="35" t="s">
        <v>47</v>
      </c>
      <c r="X65" s="35" t="s">
        <v>47</v>
      </c>
      <c r="Y65" s="35" t="s">
        <v>47</v>
      </c>
      <c r="Z65" s="35" t="s">
        <v>47</v>
      </c>
      <c r="AA65" s="35" t="s">
        <v>47</v>
      </c>
      <c r="AB65" s="35" t="s">
        <v>47</v>
      </c>
    </row>
    <row r="66" spans="1:28" s="7" customFormat="1" ht="15.75" customHeight="1" x14ac:dyDescent="0.25">
      <c r="A66" s="36" t="s">
        <v>105</v>
      </c>
      <c r="B66" s="40" t="s">
        <v>106</v>
      </c>
      <c r="C66" s="38" t="s">
        <v>36</v>
      </c>
      <c r="D66" s="35" t="s">
        <v>47</v>
      </c>
      <c r="E66" s="35" t="s">
        <v>47</v>
      </c>
      <c r="F66" s="35" t="s">
        <v>47</v>
      </c>
      <c r="G66" s="35" t="s">
        <v>47</v>
      </c>
      <c r="H66" s="35" t="s">
        <v>47</v>
      </c>
      <c r="I66" s="35" t="s">
        <v>47</v>
      </c>
      <c r="J66" s="35" t="s">
        <v>47</v>
      </c>
      <c r="K66" s="35" t="s">
        <v>47</v>
      </c>
      <c r="L66" s="35" t="s">
        <v>47</v>
      </c>
      <c r="M66" s="35" t="s">
        <v>47</v>
      </c>
      <c r="N66" s="35" t="s">
        <v>47</v>
      </c>
      <c r="O66" s="35" t="s">
        <v>47</v>
      </c>
      <c r="P66" s="35" t="s">
        <v>47</v>
      </c>
      <c r="Q66" s="35" t="s">
        <v>47</v>
      </c>
      <c r="R66" s="35" t="s">
        <v>47</v>
      </c>
      <c r="S66" s="35" t="s">
        <v>47</v>
      </c>
      <c r="T66" s="35" t="s">
        <v>47</v>
      </c>
      <c r="U66" s="35" t="s">
        <v>47</v>
      </c>
      <c r="V66" s="35" t="s">
        <v>47</v>
      </c>
      <c r="W66" s="35" t="s">
        <v>47</v>
      </c>
      <c r="X66" s="35" t="s">
        <v>47</v>
      </c>
      <c r="Y66" s="35" t="s">
        <v>47</v>
      </c>
      <c r="Z66" s="35" t="s">
        <v>47</v>
      </c>
      <c r="AA66" s="35" t="s">
        <v>47</v>
      </c>
      <c r="AB66" s="35" t="s">
        <v>47</v>
      </c>
    </row>
    <row r="67" spans="1:28" s="7" customFormat="1" ht="15.75" customHeight="1" x14ac:dyDescent="0.25">
      <c r="A67" s="36" t="s">
        <v>107</v>
      </c>
      <c r="B67" s="40" t="s">
        <v>108</v>
      </c>
      <c r="C67" s="38" t="s">
        <v>36</v>
      </c>
      <c r="D67" s="35">
        <v>188.20750722756128</v>
      </c>
      <c r="E67" s="35">
        <v>150.35118486254891</v>
      </c>
      <c r="F67" s="35">
        <v>119.35438069456829</v>
      </c>
      <c r="G67" s="35">
        <v>138.28571050519673</v>
      </c>
      <c r="H67" s="35">
        <v>119.57564038834754</v>
      </c>
      <c r="I67" s="35">
        <v>162.88160462221552</v>
      </c>
      <c r="J67" s="35">
        <v>141.40317797600017</v>
      </c>
      <c r="K67" s="35">
        <v>193.98937444608345</v>
      </c>
      <c r="L67" s="35">
        <v>172.21942739135147</v>
      </c>
      <c r="M67" s="35">
        <v>169.10716659420888</v>
      </c>
      <c r="N67" s="35">
        <v>168.07078599476864</v>
      </c>
      <c r="O67" s="35">
        <v>171.15010085673825</v>
      </c>
      <c r="P67" s="35">
        <v>164.96391045886392</v>
      </c>
      <c r="Q67" s="35">
        <v>173.23863370060229</v>
      </c>
      <c r="R67" s="35">
        <v>166.8364754954693</v>
      </c>
      <c r="S67" s="35">
        <v>175.37508976630846</v>
      </c>
      <c r="T67" s="35">
        <v>169.70009980150627</v>
      </c>
      <c r="U67" s="35">
        <v>178.88259156163463</v>
      </c>
      <c r="V67" s="35">
        <v>172.14984708435037</v>
      </c>
      <c r="W67" s="35">
        <v>182.46024339286731</v>
      </c>
      <c r="X67" s="35">
        <v>179.0358409677244</v>
      </c>
      <c r="Y67" s="35">
        <v>186.10944826072463</v>
      </c>
      <c r="Z67" s="35">
        <v>186.19727460643338</v>
      </c>
      <c r="AA67" s="35">
        <f t="shared" ref="AA67:AA76" si="18">H67+J67+K67+M67+O67+Q67+S67+U67+W67+Y67</f>
        <v>1691.2914669435156</v>
      </c>
      <c r="AB67" s="35">
        <f t="shared" ref="AB67:AB76" si="19">H67+J67+L67+N67+P67+R67+T67+V67+X67+Z67</f>
        <v>1640.1524801648154</v>
      </c>
    </row>
    <row r="68" spans="1:28" s="7" customFormat="1" ht="15.75" customHeight="1" x14ac:dyDescent="0.25">
      <c r="A68" s="32" t="s">
        <v>109</v>
      </c>
      <c r="B68" s="42" t="s">
        <v>110</v>
      </c>
      <c r="C68" s="34" t="s">
        <v>36</v>
      </c>
      <c r="D68" s="35">
        <v>1537.8079844021092</v>
      </c>
      <c r="E68" s="35">
        <v>1586.6141500569183</v>
      </c>
      <c r="F68" s="35">
        <v>1726.9041922392539</v>
      </c>
      <c r="G68" s="35">
        <v>1780.8517144964824</v>
      </c>
      <c r="H68" s="35">
        <v>1863.9280569545024</v>
      </c>
      <c r="I68" s="35">
        <v>1832.2267229598544</v>
      </c>
      <c r="J68" s="35">
        <v>2006.7709657865157</v>
      </c>
      <c r="K68" s="35">
        <v>2095.8909410121005</v>
      </c>
      <c r="L68" s="35">
        <v>2383.054932566542</v>
      </c>
      <c r="M68" s="35">
        <v>2249.5037853691379</v>
      </c>
      <c r="N68" s="35">
        <v>2133.6555606124039</v>
      </c>
      <c r="O68" s="35">
        <v>2326.4135318034246</v>
      </c>
      <c r="P68" s="35">
        <v>2227.2890091225481</v>
      </c>
      <c r="Q68" s="35">
        <v>2425.4369508950813</v>
      </c>
      <c r="R68" s="35">
        <v>2316.105505882872</v>
      </c>
      <c r="S68" s="35">
        <v>2527.2182719504049</v>
      </c>
      <c r="T68" s="35">
        <v>2408.4731518404069</v>
      </c>
      <c r="U68" s="35">
        <v>2628.307002828421</v>
      </c>
      <c r="V68" s="35">
        <v>2504.5337940030013</v>
      </c>
      <c r="W68" s="35">
        <v>2733.4392829415578</v>
      </c>
      <c r="X68" s="35">
        <v>2604.7151457631212</v>
      </c>
      <c r="Y68" s="35">
        <v>2842.7768542592203</v>
      </c>
      <c r="Z68" s="35">
        <v>2708.9037515936461</v>
      </c>
      <c r="AA68" s="35">
        <f t="shared" si="18"/>
        <v>23699.685643800367</v>
      </c>
      <c r="AB68" s="35">
        <f t="shared" si="19"/>
        <v>23157.429874125562</v>
      </c>
    </row>
    <row r="69" spans="1:28" s="7" customFormat="1" ht="15.75" customHeight="1" x14ac:dyDescent="0.25">
      <c r="A69" s="32" t="s">
        <v>111</v>
      </c>
      <c r="B69" s="42" t="s">
        <v>112</v>
      </c>
      <c r="C69" s="34" t="s">
        <v>36</v>
      </c>
      <c r="D69" s="35">
        <v>894.24892309358677</v>
      </c>
      <c r="E69" s="35">
        <v>1026.9010838866282</v>
      </c>
      <c r="F69" s="35">
        <v>1084.1879883096062</v>
      </c>
      <c r="G69" s="35">
        <v>1105.6643716206847</v>
      </c>
      <c r="H69" s="35">
        <v>1085.1201115011615</v>
      </c>
      <c r="I69" s="35">
        <v>1145.5156219</v>
      </c>
      <c r="J69" s="35">
        <v>1125.970789148</v>
      </c>
      <c r="K69" s="35">
        <v>1163.5086005381668</v>
      </c>
      <c r="L69" s="35">
        <v>1134.9944525716376</v>
      </c>
      <c r="M69" s="35">
        <v>1176.834094932</v>
      </c>
      <c r="N69" s="35">
        <v>1137.344566636687</v>
      </c>
      <c r="O69" s="35">
        <v>1184.4571094910016</v>
      </c>
      <c r="P69" s="35">
        <v>1167.7680323574316</v>
      </c>
      <c r="Q69" s="35">
        <v>1206.6151241781224</v>
      </c>
      <c r="R69" s="35">
        <v>1183.1450290232528</v>
      </c>
      <c r="S69" s="35">
        <v>1224.5641389944901</v>
      </c>
      <c r="T69" s="35">
        <v>1192.1220951983209</v>
      </c>
      <c r="U69" s="35">
        <v>1261.5249780297122</v>
      </c>
      <c r="V69" s="35">
        <v>1194.741524960001</v>
      </c>
      <c r="W69" s="35">
        <v>1311.9859771509005</v>
      </c>
      <c r="X69" s="35">
        <v>1194.741524960001</v>
      </c>
      <c r="Y69" s="35">
        <v>1364.4654162369366</v>
      </c>
      <c r="Z69" s="35">
        <v>1194.741524960001</v>
      </c>
      <c r="AA69" s="35">
        <f t="shared" si="18"/>
        <v>12105.046340200492</v>
      </c>
      <c r="AB69" s="35">
        <f t="shared" si="19"/>
        <v>11610.689651316497</v>
      </c>
    </row>
    <row r="70" spans="1:28" s="7" customFormat="1" ht="15.75" customHeight="1" x14ac:dyDescent="0.25">
      <c r="A70" s="32" t="s">
        <v>113</v>
      </c>
      <c r="B70" s="42" t="s">
        <v>114</v>
      </c>
      <c r="C70" s="34" t="s">
        <v>36</v>
      </c>
      <c r="D70" s="35">
        <f>SUM(D71:D72)</f>
        <v>71.663727835042096</v>
      </c>
      <c r="E70" s="35">
        <f t="shared" ref="E70:Z70" si="20">SUM(E71:E72)</f>
        <v>83.325981425804116</v>
      </c>
      <c r="F70" s="35">
        <f t="shared" si="20"/>
        <v>96.133960351277537</v>
      </c>
      <c r="G70" s="35">
        <f t="shared" si="20"/>
        <v>112.68956592196794</v>
      </c>
      <c r="H70" s="35">
        <f t="shared" si="20"/>
        <v>104.65051260000776</v>
      </c>
      <c r="I70" s="35">
        <f t="shared" si="20"/>
        <v>135.01757854869999</v>
      </c>
      <c r="J70" s="35">
        <f t="shared" si="20"/>
        <v>109.93022772761913</v>
      </c>
      <c r="K70" s="35">
        <f t="shared" si="20"/>
        <v>191.03435876390193</v>
      </c>
      <c r="L70" s="35">
        <f t="shared" si="20"/>
        <v>150.1734424186032</v>
      </c>
      <c r="M70" s="35">
        <f t="shared" si="20"/>
        <v>195.79097754969663</v>
      </c>
      <c r="N70" s="35">
        <f t="shared" si="20"/>
        <v>118.64412891397699</v>
      </c>
      <c r="O70" s="35">
        <f t="shared" si="20"/>
        <v>181.80778193213399</v>
      </c>
      <c r="P70" s="35">
        <f t="shared" si="20"/>
        <v>154.30443374059888</v>
      </c>
      <c r="Q70" s="35">
        <f t="shared" si="20"/>
        <v>174.87507311313675</v>
      </c>
      <c r="R70" s="35">
        <f t="shared" si="20"/>
        <v>147.77171229445119</v>
      </c>
      <c r="S70" s="35">
        <f t="shared" si="20"/>
        <v>170.03103191653238</v>
      </c>
      <c r="T70" s="35">
        <f t="shared" si="20"/>
        <v>141.61318244132616</v>
      </c>
      <c r="U70" s="35">
        <f t="shared" si="20"/>
        <v>191.71280486249125</v>
      </c>
      <c r="V70" s="35">
        <f t="shared" si="20"/>
        <v>139.62325046734429</v>
      </c>
      <c r="W70" s="35">
        <f t="shared" si="20"/>
        <v>225.03755918286339</v>
      </c>
      <c r="X70" s="35">
        <f t="shared" si="20"/>
        <v>139.62325046734429</v>
      </c>
      <c r="Y70" s="35">
        <f t="shared" si="20"/>
        <v>258.27345541089016</v>
      </c>
      <c r="Z70" s="35">
        <f t="shared" si="20"/>
        <v>139.62325046734429</v>
      </c>
      <c r="AA70" s="35">
        <f t="shared" si="18"/>
        <v>1803.1437830592733</v>
      </c>
      <c r="AB70" s="35">
        <f t="shared" si="19"/>
        <v>1345.9573915386163</v>
      </c>
    </row>
    <row r="71" spans="1:28" s="7" customFormat="1" ht="15.75" customHeight="1" x14ac:dyDescent="0.25">
      <c r="A71" s="36" t="s">
        <v>115</v>
      </c>
      <c r="B71" s="40" t="s">
        <v>116</v>
      </c>
      <c r="C71" s="38" t="s">
        <v>36</v>
      </c>
      <c r="D71" s="35">
        <v>62.948150017021256</v>
      </c>
      <c r="E71" s="35">
        <v>76.496373708973479</v>
      </c>
      <c r="F71" s="35">
        <v>89.543237499058222</v>
      </c>
      <c r="G71" s="35">
        <v>103.18936077385898</v>
      </c>
      <c r="H71" s="35">
        <v>97.737107436627781</v>
      </c>
      <c r="I71" s="35">
        <v>124.96636149999999</v>
      </c>
      <c r="J71" s="35">
        <v>102.89582445401952</v>
      </c>
      <c r="K71" s="35">
        <v>182.07295457110192</v>
      </c>
      <c r="L71" s="35">
        <v>143.28600080429379</v>
      </c>
      <c r="M71" s="35">
        <v>186.72002499999999</v>
      </c>
      <c r="N71" s="35">
        <v>110.09923691397697</v>
      </c>
      <c r="O71" s="35">
        <v>172.62662499999999</v>
      </c>
      <c r="P71" s="35">
        <v>145.45192562859887</v>
      </c>
      <c r="Q71" s="35">
        <v>165.58305000000001</v>
      </c>
      <c r="R71" s="35">
        <v>138.5651038579712</v>
      </c>
      <c r="S71" s="35">
        <v>160.627475</v>
      </c>
      <c r="T71" s="35">
        <v>132.03830966738695</v>
      </c>
      <c r="U71" s="35">
        <v>182.30924794595887</v>
      </c>
      <c r="V71" s="35">
        <v>129.66538278244752</v>
      </c>
      <c r="W71" s="35">
        <v>215.63400226633101</v>
      </c>
      <c r="X71" s="35">
        <v>129.66538278244752</v>
      </c>
      <c r="Y71" s="35">
        <v>248.86989849435781</v>
      </c>
      <c r="Z71" s="35">
        <v>129.66538278244752</v>
      </c>
      <c r="AA71" s="35">
        <f t="shared" si="18"/>
        <v>1715.0762101683968</v>
      </c>
      <c r="AB71" s="35">
        <f t="shared" si="19"/>
        <v>1259.0696571102176</v>
      </c>
    </row>
    <row r="72" spans="1:28" s="7" customFormat="1" ht="15.75" customHeight="1" x14ac:dyDescent="0.25">
      <c r="A72" s="36" t="s">
        <v>117</v>
      </c>
      <c r="B72" s="40" t="s">
        <v>118</v>
      </c>
      <c r="C72" s="38" t="s">
        <v>36</v>
      </c>
      <c r="D72" s="35">
        <v>8.7155778180208436</v>
      </c>
      <c r="E72" s="35">
        <v>6.8296077168306368</v>
      </c>
      <c r="F72" s="35">
        <v>6.5907228522193151</v>
      </c>
      <c r="G72" s="35">
        <v>9.5002051481089609</v>
      </c>
      <c r="H72" s="35">
        <v>6.9134051633799771</v>
      </c>
      <c r="I72" s="35">
        <v>10.051217048699996</v>
      </c>
      <c r="J72" s="35">
        <v>7.034403273599608</v>
      </c>
      <c r="K72" s="35">
        <v>8.9614041928000177</v>
      </c>
      <c r="L72" s="35">
        <v>6.8874416143094095</v>
      </c>
      <c r="M72" s="35">
        <v>9.0709525496966421</v>
      </c>
      <c r="N72" s="35">
        <v>8.5448920000000186</v>
      </c>
      <c r="O72" s="35">
        <v>9.1811569321340016</v>
      </c>
      <c r="P72" s="35">
        <v>8.8525081120000095</v>
      </c>
      <c r="Q72" s="35">
        <v>9.2920231131367359</v>
      </c>
      <c r="R72" s="35">
        <v>9.2066084364799963</v>
      </c>
      <c r="S72" s="35">
        <v>9.4035569165323807</v>
      </c>
      <c r="T72" s="35">
        <v>9.5748727739392052</v>
      </c>
      <c r="U72" s="35">
        <v>9.4035569165323807</v>
      </c>
      <c r="V72" s="35">
        <v>9.9578676848967689</v>
      </c>
      <c r="W72" s="35">
        <v>9.4035569165323807</v>
      </c>
      <c r="X72" s="35">
        <v>9.9578676848967689</v>
      </c>
      <c r="Y72" s="35">
        <v>9.4035569165323523</v>
      </c>
      <c r="Z72" s="35">
        <v>9.9578676848967689</v>
      </c>
      <c r="AA72" s="35">
        <f t="shared" si="18"/>
        <v>88.067572890876477</v>
      </c>
      <c r="AB72" s="35">
        <f t="shared" si="19"/>
        <v>86.887734428398531</v>
      </c>
    </row>
    <row r="73" spans="1:28" s="7" customFormat="1" ht="15.75" customHeight="1" x14ac:dyDescent="0.25">
      <c r="A73" s="32" t="s">
        <v>119</v>
      </c>
      <c r="B73" s="42" t="s">
        <v>120</v>
      </c>
      <c r="C73" s="34" t="s">
        <v>36</v>
      </c>
      <c r="D73" s="35">
        <f>SUM(D74:D76)</f>
        <v>314.43699820796871</v>
      </c>
      <c r="E73" s="35">
        <f t="shared" ref="E73:Z73" si="21">SUM(E74:E76)</f>
        <v>302.60209900825976</v>
      </c>
      <c r="F73" s="35">
        <f t="shared" si="21"/>
        <v>328.90114963037263</v>
      </c>
      <c r="G73" s="35">
        <f t="shared" si="21"/>
        <v>400.39351013584053</v>
      </c>
      <c r="H73" s="35">
        <f t="shared" si="21"/>
        <v>322.70743036500426</v>
      </c>
      <c r="I73" s="35">
        <f t="shared" si="21"/>
        <v>379.0983619959008</v>
      </c>
      <c r="J73" s="35">
        <f t="shared" si="21"/>
        <v>369.72963584421393</v>
      </c>
      <c r="K73" s="35">
        <f t="shared" si="21"/>
        <v>448.11662565228005</v>
      </c>
      <c r="L73" s="35">
        <f t="shared" si="21"/>
        <v>521.97111859661027</v>
      </c>
      <c r="M73" s="35">
        <f t="shared" si="21"/>
        <v>512.30054951888928</v>
      </c>
      <c r="N73" s="35">
        <f t="shared" si="21"/>
        <v>569.45569072831006</v>
      </c>
      <c r="O73" s="35">
        <f t="shared" si="21"/>
        <v>550.75620986322679</v>
      </c>
      <c r="P73" s="35">
        <f t="shared" si="21"/>
        <v>622.83590269072647</v>
      </c>
      <c r="Q73" s="35">
        <f t="shared" si="21"/>
        <v>544.42497030177969</v>
      </c>
      <c r="R73" s="35">
        <f t="shared" si="21"/>
        <v>682.10067880917745</v>
      </c>
      <c r="S73" s="35">
        <f t="shared" si="21"/>
        <v>428.31931861778071</v>
      </c>
      <c r="T73" s="35">
        <f t="shared" si="21"/>
        <v>744.27542498097978</v>
      </c>
      <c r="U73" s="35">
        <f t="shared" si="21"/>
        <v>418.60455268250928</v>
      </c>
      <c r="V73" s="35">
        <f t="shared" si="21"/>
        <v>744.15734231248086</v>
      </c>
      <c r="W73" s="35">
        <f t="shared" si="21"/>
        <v>397.48614551303666</v>
      </c>
      <c r="X73" s="35">
        <f t="shared" si="21"/>
        <v>774.07478137695432</v>
      </c>
      <c r="Y73" s="35">
        <f t="shared" si="21"/>
        <v>376.7007233789268</v>
      </c>
      <c r="Z73" s="35">
        <f t="shared" si="21"/>
        <v>803.5922146346519</v>
      </c>
      <c r="AA73" s="35">
        <f t="shared" si="18"/>
        <v>4369.1461617376463</v>
      </c>
      <c r="AB73" s="35">
        <f t="shared" si="19"/>
        <v>6154.9002203391092</v>
      </c>
    </row>
    <row r="74" spans="1:28" s="7" customFormat="1" ht="15.75" customHeight="1" x14ac:dyDescent="0.25">
      <c r="A74" s="36" t="s">
        <v>121</v>
      </c>
      <c r="B74" s="40" t="s">
        <v>122</v>
      </c>
      <c r="C74" s="38" t="s">
        <v>36</v>
      </c>
      <c r="D74" s="35">
        <v>203.02662745007342</v>
      </c>
      <c r="E74" s="35">
        <v>178.10473363736949</v>
      </c>
      <c r="F74" s="35">
        <v>211.44276315216879</v>
      </c>
      <c r="G74" s="35">
        <v>252.09581425655711</v>
      </c>
      <c r="H74" s="35">
        <v>186.24136477127985</v>
      </c>
      <c r="I74" s="35">
        <v>243.15985419019924</v>
      </c>
      <c r="J74" s="35">
        <v>214.878813426991</v>
      </c>
      <c r="K74" s="35">
        <v>307.9648481929122</v>
      </c>
      <c r="L74" s="35">
        <v>353.68659832547161</v>
      </c>
      <c r="M74" s="35">
        <v>353.42820895171434</v>
      </c>
      <c r="N74" s="35">
        <v>427.95999159034983</v>
      </c>
      <c r="O74" s="35">
        <v>386.45651913238248</v>
      </c>
      <c r="P74" s="35">
        <v>503.3875365554685</v>
      </c>
      <c r="Q74" s="35">
        <v>377.61517113351618</v>
      </c>
      <c r="R74" s="35">
        <v>560.00376913808134</v>
      </c>
      <c r="S74" s="35">
        <v>258.94092224532926</v>
      </c>
      <c r="T74" s="35">
        <v>616.73303770216739</v>
      </c>
      <c r="U74" s="35">
        <v>258.94092224532926</v>
      </c>
      <c r="V74" s="35">
        <v>614.01333096249948</v>
      </c>
      <c r="W74" s="35">
        <v>258.94092224532926</v>
      </c>
      <c r="X74" s="35">
        <v>638.57386420099954</v>
      </c>
      <c r="Y74" s="35">
        <v>258.94092224532926</v>
      </c>
      <c r="Z74" s="35">
        <v>664.11681876903958</v>
      </c>
      <c r="AA74" s="35">
        <f t="shared" si="18"/>
        <v>2862.3486145901129</v>
      </c>
      <c r="AB74" s="35">
        <f t="shared" si="19"/>
        <v>4779.5951254423471</v>
      </c>
    </row>
    <row r="75" spans="1:28" s="7" customFormat="1" ht="15.75" customHeight="1" x14ac:dyDescent="0.25">
      <c r="A75" s="36" t="s">
        <v>123</v>
      </c>
      <c r="B75" s="40" t="s">
        <v>124</v>
      </c>
      <c r="C75" s="38" t="s">
        <v>36</v>
      </c>
      <c r="D75" s="35">
        <v>23.964793410366823</v>
      </c>
      <c r="E75" s="35">
        <v>21.121671659804608</v>
      </c>
      <c r="F75" s="35">
        <v>22.163615411153305</v>
      </c>
      <c r="G75" s="35">
        <v>35.915533422780861</v>
      </c>
      <c r="H75" s="35">
        <v>21.014005554041738</v>
      </c>
      <c r="I75" s="35">
        <v>40.438172672557279</v>
      </c>
      <c r="J75" s="35">
        <v>20.380754134620901</v>
      </c>
      <c r="K75" s="35">
        <v>23.265982150399999</v>
      </c>
      <c r="L75" s="35">
        <v>36.164581179162219</v>
      </c>
      <c r="M75" s="35">
        <v>22.275647635643516</v>
      </c>
      <c r="N75" s="35">
        <v>25.40987483603864</v>
      </c>
      <c r="O75" s="35">
        <v>22.93365078503718</v>
      </c>
      <c r="P75" s="35">
        <v>24.702428595255661</v>
      </c>
      <c r="Q75" s="35">
        <v>23.615941293745507</v>
      </c>
      <c r="R75" s="35">
        <v>25.690525739065887</v>
      </c>
      <c r="S75" s="35">
        <v>24.323437751330463</v>
      </c>
      <c r="T75" s="35">
        <v>26.718146768628525</v>
      </c>
      <c r="U75" s="35">
        <v>24.323437751330463</v>
      </c>
      <c r="V75" s="35">
        <v>27.786872639373673</v>
      </c>
      <c r="W75" s="35">
        <v>24.323437751330463</v>
      </c>
      <c r="X75" s="35">
        <v>28.898347544948621</v>
      </c>
      <c r="Y75" s="35">
        <v>24.323437751330463</v>
      </c>
      <c r="Z75" s="35">
        <v>30.054281446746568</v>
      </c>
      <c r="AA75" s="35">
        <f t="shared" si="18"/>
        <v>230.77973255881068</v>
      </c>
      <c r="AB75" s="35">
        <f t="shared" si="19"/>
        <v>266.81981843788242</v>
      </c>
    </row>
    <row r="76" spans="1:28" s="7" customFormat="1" ht="15.75" customHeight="1" x14ac:dyDescent="0.25">
      <c r="A76" s="36" t="s">
        <v>125</v>
      </c>
      <c r="B76" s="40" t="s">
        <v>126</v>
      </c>
      <c r="C76" s="38" t="s">
        <v>36</v>
      </c>
      <c r="D76" s="35">
        <v>87.445577347528442</v>
      </c>
      <c r="E76" s="35">
        <v>103.37569371108566</v>
      </c>
      <c r="F76" s="35">
        <v>95.294771067050533</v>
      </c>
      <c r="G76" s="35">
        <v>112.38216245650256</v>
      </c>
      <c r="H76" s="35">
        <v>115.45206003968269</v>
      </c>
      <c r="I76" s="35">
        <v>95.50033513314429</v>
      </c>
      <c r="J76" s="35">
        <v>134.47006828260203</v>
      </c>
      <c r="K76" s="35">
        <v>116.8857953089678</v>
      </c>
      <c r="L76" s="35">
        <v>132.11993909197645</v>
      </c>
      <c r="M76" s="35">
        <v>136.59669293153144</v>
      </c>
      <c r="N76" s="35">
        <v>116.08582430192159</v>
      </c>
      <c r="O76" s="35">
        <v>141.36603994580713</v>
      </c>
      <c r="P76" s="35">
        <v>94.745937540002302</v>
      </c>
      <c r="Q76" s="35">
        <v>143.19385787451802</v>
      </c>
      <c r="R76" s="35">
        <v>96.406383932030224</v>
      </c>
      <c r="S76" s="35">
        <v>145.05495862112099</v>
      </c>
      <c r="T76" s="35">
        <v>100.82424051018386</v>
      </c>
      <c r="U76" s="35">
        <v>135.34019268584956</v>
      </c>
      <c r="V76" s="35">
        <v>102.35713871060771</v>
      </c>
      <c r="W76" s="35">
        <v>114.22178551637694</v>
      </c>
      <c r="X76" s="35">
        <v>106.60256963100616</v>
      </c>
      <c r="Y76" s="35">
        <v>93.436363382267075</v>
      </c>
      <c r="Z76" s="35">
        <v>109.42111441886574</v>
      </c>
      <c r="AA76" s="35">
        <f t="shared" si="18"/>
        <v>1276.0178145887237</v>
      </c>
      <c r="AB76" s="35">
        <f t="shared" si="19"/>
        <v>1108.4852764588788</v>
      </c>
    </row>
    <row r="77" spans="1:28" s="7" customFormat="1" ht="15.75" customHeight="1" x14ac:dyDescent="0.25">
      <c r="A77" s="32" t="s">
        <v>127</v>
      </c>
      <c r="B77" s="42" t="s">
        <v>128</v>
      </c>
      <c r="C77" s="34" t="s">
        <v>47</v>
      </c>
      <c r="D77" s="34" t="s">
        <v>47</v>
      </c>
      <c r="E77" s="34" t="s">
        <v>47</v>
      </c>
      <c r="F77" s="34" t="s">
        <v>47</v>
      </c>
      <c r="G77" s="34" t="s">
        <v>47</v>
      </c>
      <c r="H77" s="34" t="s">
        <v>47</v>
      </c>
      <c r="I77" s="34" t="s">
        <v>47</v>
      </c>
      <c r="J77" s="34" t="s">
        <v>47</v>
      </c>
      <c r="K77" s="34" t="s">
        <v>47</v>
      </c>
      <c r="L77" s="34" t="s">
        <v>47</v>
      </c>
      <c r="M77" s="34" t="s">
        <v>47</v>
      </c>
      <c r="N77" s="35" t="s">
        <v>47</v>
      </c>
      <c r="O77" s="34" t="s">
        <v>47</v>
      </c>
      <c r="P77" s="34" t="s">
        <v>47</v>
      </c>
      <c r="Q77" s="34" t="s">
        <v>47</v>
      </c>
      <c r="R77" s="34" t="s">
        <v>47</v>
      </c>
      <c r="S77" s="34" t="s">
        <v>47</v>
      </c>
      <c r="T77" s="34" t="s">
        <v>47</v>
      </c>
      <c r="U77" s="34" t="s">
        <v>47</v>
      </c>
      <c r="V77" s="34" t="s">
        <v>47</v>
      </c>
      <c r="W77" s="34" t="s">
        <v>47</v>
      </c>
      <c r="X77" s="34" t="s">
        <v>47</v>
      </c>
      <c r="Y77" s="34" t="s">
        <v>47</v>
      </c>
      <c r="Z77" s="34" t="s">
        <v>47</v>
      </c>
      <c r="AA77" s="34" t="s">
        <v>47</v>
      </c>
      <c r="AB77" s="34" t="s">
        <v>47</v>
      </c>
    </row>
    <row r="78" spans="1:28" s="7" customFormat="1" ht="15.75" customHeight="1" x14ac:dyDescent="0.25">
      <c r="A78" s="36" t="s">
        <v>129</v>
      </c>
      <c r="B78" s="40" t="s">
        <v>130</v>
      </c>
      <c r="C78" s="38" t="s">
        <v>36</v>
      </c>
      <c r="D78" s="35">
        <v>475.31071884000005</v>
      </c>
      <c r="E78" s="35">
        <v>375.19962268999996</v>
      </c>
      <c r="F78" s="35">
        <v>394.45256950999999</v>
      </c>
      <c r="G78" s="35">
        <v>409.31800000000004</v>
      </c>
      <c r="H78" s="35">
        <v>394.62563499999993</v>
      </c>
      <c r="I78" s="35">
        <v>433.0594440000001</v>
      </c>
      <c r="J78" s="35">
        <v>759.80381000000011</v>
      </c>
      <c r="K78" s="35">
        <v>783.86234646662444</v>
      </c>
      <c r="L78" s="35">
        <v>852.46806000000004</v>
      </c>
      <c r="M78" s="35">
        <v>786.55834631553057</v>
      </c>
      <c r="N78" s="35">
        <v>761.73562000000027</v>
      </c>
      <c r="O78" s="35">
        <v>793.47995356310707</v>
      </c>
      <c r="P78" s="35">
        <v>769.35298</v>
      </c>
      <c r="Q78" s="35">
        <v>800.46279155446189</v>
      </c>
      <c r="R78" s="35">
        <v>762.40245379299279</v>
      </c>
      <c r="S78" s="35">
        <v>807.50662412014162</v>
      </c>
      <c r="T78" s="35">
        <v>780.01380675285486</v>
      </c>
      <c r="U78" s="35">
        <v>833.12363589640131</v>
      </c>
      <c r="V78" s="35">
        <v>770.13882738309667</v>
      </c>
      <c r="W78" s="35">
        <v>860.97963345972084</v>
      </c>
      <c r="X78" s="35">
        <f>V78*1.04</f>
        <v>800.94438047842061</v>
      </c>
      <c r="Y78" s="35">
        <v>889.81561060256718</v>
      </c>
      <c r="Z78" s="35">
        <f>X78*1.04</f>
        <v>832.98215569755746</v>
      </c>
      <c r="AA78" s="35">
        <f t="shared" ref="AA78:AA85" si="22">H78+J78+K78+M78+O78+Q78+S78+U78+W78+Y78</f>
        <v>7710.2183869785549</v>
      </c>
      <c r="AB78" s="35">
        <f t="shared" ref="AB78:AB85" si="23">H78+J78+L78+N78+P78+R78+T78+V78+X78+Z78</f>
        <v>7484.4677291049238</v>
      </c>
    </row>
    <row r="79" spans="1:28" s="7" customFormat="1" ht="15.75" customHeight="1" x14ac:dyDescent="0.25">
      <c r="A79" s="36" t="s">
        <v>131</v>
      </c>
      <c r="B79" s="40" t="s">
        <v>132</v>
      </c>
      <c r="C79" s="38" t="s">
        <v>36</v>
      </c>
      <c r="D79" s="35">
        <v>3.4741300000000002</v>
      </c>
      <c r="E79" s="35">
        <v>3.35124098</v>
      </c>
      <c r="F79" s="35">
        <v>2.9056172</v>
      </c>
      <c r="G79" s="35">
        <v>3.3338642363429796</v>
      </c>
      <c r="H79" s="35">
        <v>3.2914408100000005</v>
      </c>
      <c r="I79" s="35">
        <v>3.5271355620508729</v>
      </c>
      <c r="J79" s="35">
        <v>3.6087602100000002</v>
      </c>
      <c r="K79" s="35">
        <v>3.807202960000001</v>
      </c>
      <c r="L79" s="35">
        <v>425.91439209000009</v>
      </c>
      <c r="M79" s="35">
        <v>3.9430322863999998</v>
      </c>
      <c r="N79" s="35">
        <v>3.9127669999999992</v>
      </c>
      <c r="O79" s="35">
        <v>4.0841575801664005</v>
      </c>
      <c r="P79" s="35">
        <v>4.0535982119999998</v>
      </c>
      <c r="Q79" s="35">
        <v>4.2307786057037875</v>
      </c>
      <c r="R79" s="35">
        <v>4.2157221404800005</v>
      </c>
      <c r="S79" s="35">
        <v>4.3831139067791822</v>
      </c>
      <c r="T79" s="35">
        <v>4.3843950260991997</v>
      </c>
      <c r="U79" s="35">
        <v>4.522162029993023</v>
      </c>
      <c r="V79" s="35">
        <v>4.5597788271431678</v>
      </c>
      <c r="W79" s="35">
        <v>4.6733632791964306</v>
      </c>
      <c r="X79" s="35">
        <f>V79*1.04</f>
        <v>4.742169980228895</v>
      </c>
      <c r="Y79" s="35">
        <v>4.8298838186633262</v>
      </c>
      <c r="Z79" s="35">
        <f>X79*1.04</f>
        <v>4.9318567794380508</v>
      </c>
      <c r="AA79" s="35">
        <f t="shared" si="22"/>
        <v>41.37389548690215</v>
      </c>
      <c r="AB79" s="35">
        <f t="shared" si="23"/>
        <v>463.61488107538941</v>
      </c>
    </row>
    <row r="80" spans="1:28" s="7" customFormat="1" ht="15.75" customHeight="1" x14ac:dyDescent="0.25">
      <c r="A80" s="36" t="s">
        <v>133</v>
      </c>
      <c r="B80" s="40" t="s">
        <v>134</v>
      </c>
      <c r="C80" s="38" t="s">
        <v>36</v>
      </c>
      <c r="D80" s="35">
        <v>183.85643376516884</v>
      </c>
      <c r="E80" s="35">
        <v>169.95524818367758</v>
      </c>
      <c r="F80" s="35">
        <v>201.356766110492</v>
      </c>
      <c r="G80" s="35">
        <v>201.76388679556544</v>
      </c>
      <c r="H80" s="35">
        <v>211.41617649331667</v>
      </c>
      <c r="I80" s="35">
        <v>201.35891617344745</v>
      </c>
      <c r="J80" s="35">
        <v>215.25630244835031</v>
      </c>
      <c r="K80" s="35">
        <v>224.03443304906182</v>
      </c>
      <c r="L80" s="35">
        <v>221.84225630497156</v>
      </c>
      <c r="M80" s="35">
        <v>228.38263581549288</v>
      </c>
      <c r="N80" s="35">
        <v>221.88683171965542</v>
      </c>
      <c r="O80" s="35">
        <v>235.77945985301218</v>
      </c>
      <c r="P80" s="35">
        <v>227.61411189543892</v>
      </c>
      <c r="Q80" s="35">
        <v>244.6353908651395</v>
      </c>
      <c r="R80" s="35">
        <v>233.78600231720989</v>
      </c>
      <c r="S80" s="35">
        <v>252.7670054612633</v>
      </c>
      <c r="T80" s="35">
        <v>240.54806791139561</v>
      </c>
      <c r="U80" s="35">
        <v>260.78568315645418</v>
      </c>
      <c r="V80" s="35">
        <v>244.49136157134879</v>
      </c>
      <c r="W80" s="35">
        <v>269.50521173727356</v>
      </c>
      <c r="X80" s="35">
        <f>V80*1.04</f>
        <v>254.27101603420275</v>
      </c>
      <c r="Y80" s="35">
        <v>278.53149508186971</v>
      </c>
      <c r="Z80" s="35">
        <f>X80*1.04</f>
        <v>264.44185667557088</v>
      </c>
      <c r="AA80" s="35">
        <f t="shared" si="22"/>
        <v>2421.093793961234</v>
      </c>
      <c r="AB80" s="35">
        <f t="shared" si="23"/>
        <v>2335.5539833714611</v>
      </c>
    </row>
    <row r="81" spans="1:28" s="31" customFormat="1" ht="15.75" customHeight="1" x14ac:dyDescent="0.25">
      <c r="A81" s="32" t="s">
        <v>135</v>
      </c>
      <c r="B81" s="33" t="s">
        <v>136</v>
      </c>
      <c r="C81" s="34" t="s">
        <v>36</v>
      </c>
      <c r="D81" s="35">
        <f>SUM(D82,D86:D92,D95)</f>
        <v>499.18810255973551</v>
      </c>
      <c r="E81" s="35">
        <f t="shared" ref="E81:Z81" si="24">SUM(E82,E86:E92,E95)</f>
        <v>706.30312095195984</v>
      </c>
      <c r="F81" s="35">
        <f t="shared" si="24"/>
        <v>916.32749440470411</v>
      </c>
      <c r="G81" s="35">
        <f t="shared" si="24"/>
        <v>352.48202047983898</v>
      </c>
      <c r="H81" s="35">
        <f t="shared" si="24"/>
        <v>363.60922259807506</v>
      </c>
      <c r="I81" s="35">
        <f t="shared" si="24"/>
        <v>639.4649180910086</v>
      </c>
      <c r="J81" s="35">
        <f t="shared" si="24"/>
        <v>669.04286115365142</v>
      </c>
      <c r="K81" s="35">
        <f t="shared" si="24"/>
        <v>530.41916601761056</v>
      </c>
      <c r="L81" s="35">
        <f t="shared" si="24"/>
        <v>975.07901943133436</v>
      </c>
      <c r="M81" s="35">
        <f t="shared" si="24"/>
        <v>767.50104148342314</v>
      </c>
      <c r="N81" s="35">
        <f t="shared" si="24"/>
        <v>758.40681363836632</v>
      </c>
      <c r="O81" s="35">
        <f t="shared" si="24"/>
        <v>299.52863184992077</v>
      </c>
      <c r="P81" s="35">
        <f t="shared" si="24"/>
        <v>186.38698359589628</v>
      </c>
      <c r="Q81" s="35">
        <f t="shared" si="24"/>
        <v>339.95656474927381</v>
      </c>
      <c r="R81" s="35">
        <f t="shared" si="24"/>
        <v>258.70962207838051</v>
      </c>
      <c r="S81" s="35">
        <f t="shared" si="24"/>
        <v>493.93819073664673</v>
      </c>
      <c r="T81" s="35">
        <f t="shared" si="24"/>
        <v>311.65302481189036</v>
      </c>
      <c r="U81" s="35">
        <f t="shared" si="24"/>
        <v>496.31824928030255</v>
      </c>
      <c r="V81" s="35">
        <f t="shared" si="24"/>
        <v>442.72803921327767</v>
      </c>
      <c r="W81" s="35">
        <f t="shared" si="24"/>
        <v>485.62864756470543</v>
      </c>
      <c r="X81" s="35">
        <f t="shared" si="24"/>
        <v>455.67230922387148</v>
      </c>
      <c r="Y81" s="35">
        <f t="shared" si="24"/>
        <v>473.32880841759169</v>
      </c>
      <c r="Z81" s="35">
        <f t="shared" si="24"/>
        <v>468.99140448815177</v>
      </c>
      <c r="AA81" s="35">
        <f t="shared" si="22"/>
        <v>4919.2713838512018</v>
      </c>
      <c r="AB81" s="35">
        <f t="shared" si="23"/>
        <v>4890.2793002328945</v>
      </c>
    </row>
    <row r="82" spans="1:28" s="7" customFormat="1" ht="15.75" customHeight="1" x14ac:dyDescent="0.25">
      <c r="A82" s="36" t="s">
        <v>137</v>
      </c>
      <c r="B82" s="37" t="s">
        <v>38</v>
      </c>
      <c r="C82" s="38" t="s">
        <v>36</v>
      </c>
      <c r="D82" s="35">
        <f>SUM(D83:D85)</f>
        <v>0</v>
      </c>
      <c r="E82" s="35">
        <f t="shared" ref="E82:Z82" si="25">SUM(E83:E85)</f>
        <v>0</v>
      </c>
      <c r="F82" s="35">
        <f t="shared" si="25"/>
        <v>0</v>
      </c>
      <c r="G82" s="35">
        <f t="shared" si="25"/>
        <v>0</v>
      </c>
      <c r="H82" s="35">
        <f t="shared" si="25"/>
        <v>0</v>
      </c>
      <c r="I82" s="35">
        <f t="shared" si="25"/>
        <v>0</v>
      </c>
      <c r="J82" s="35">
        <f t="shared" si="25"/>
        <v>0</v>
      </c>
      <c r="K82" s="35">
        <f t="shared" si="25"/>
        <v>0</v>
      </c>
      <c r="L82" s="35">
        <f t="shared" si="25"/>
        <v>0</v>
      </c>
      <c r="M82" s="35">
        <f t="shared" si="25"/>
        <v>0</v>
      </c>
      <c r="N82" s="35">
        <f t="shared" si="25"/>
        <v>0</v>
      </c>
      <c r="O82" s="35">
        <f t="shared" si="25"/>
        <v>0</v>
      </c>
      <c r="P82" s="35">
        <f t="shared" si="25"/>
        <v>0</v>
      </c>
      <c r="Q82" s="35">
        <f t="shared" si="25"/>
        <v>0</v>
      </c>
      <c r="R82" s="35">
        <f t="shared" si="25"/>
        <v>0</v>
      </c>
      <c r="S82" s="35">
        <f t="shared" si="25"/>
        <v>0</v>
      </c>
      <c r="T82" s="35">
        <f t="shared" si="25"/>
        <v>0</v>
      </c>
      <c r="U82" s="35">
        <f t="shared" si="25"/>
        <v>0</v>
      </c>
      <c r="V82" s="35">
        <f t="shared" si="25"/>
        <v>0</v>
      </c>
      <c r="W82" s="35">
        <f t="shared" si="25"/>
        <v>0</v>
      </c>
      <c r="X82" s="35">
        <f t="shared" si="25"/>
        <v>0</v>
      </c>
      <c r="Y82" s="35">
        <f t="shared" si="25"/>
        <v>0</v>
      </c>
      <c r="Z82" s="35">
        <f t="shared" si="25"/>
        <v>0</v>
      </c>
      <c r="AA82" s="35">
        <f t="shared" si="22"/>
        <v>0</v>
      </c>
      <c r="AB82" s="35">
        <f t="shared" si="23"/>
        <v>0</v>
      </c>
    </row>
    <row r="83" spans="1:28" s="7" customFormat="1" ht="31.5" customHeight="1" x14ac:dyDescent="0.25">
      <c r="A83" s="36" t="s">
        <v>138</v>
      </c>
      <c r="B83" s="41" t="s">
        <v>40</v>
      </c>
      <c r="C83" s="38" t="s">
        <v>36</v>
      </c>
      <c r="D83" s="35">
        <v>0</v>
      </c>
      <c r="E83" s="35">
        <v>0</v>
      </c>
      <c r="F83" s="35">
        <v>0</v>
      </c>
      <c r="G83" s="35">
        <v>0</v>
      </c>
      <c r="H83" s="35">
        <v>0</v>
      </c>
      <c r="I83" s="35">
        <v>0</v>
      </c>
      <c r="J83" s="35">
        <v>0</v>
      </c>
      <c r="K83" s="35">
        <v>0</v>
      </c>
      <c r="L83" s="35">
        <v>0</v>
      </c>
      <c r="M83" s="35">
        <v>0</v>
      </c>
      <c r="N83" s="35">
        <v>0</v>
      </c>
      <c r="O83" s="35">
        <v>0</v>
      </c>
      <c r="P83" s="35">
        <v>0</v>
      </c>
      <c r="Q83" s="35">
        <v>0</v>
      </c>
      <c r="R83" s="35">
        <v>0</v>
      </c>
      <c r="S83" s="35">
        <v>0</v>
      </c>
      <c r="T83" s="35">
        <v>0</v>
      </c>
      <c r="U83" s="35">
        <v>0</v>
      </c>
      <c r="V83" s="35">
        <v>0</v>
      </c>
      <c r="W83" s="35">
        <v>0</v>
      </c>
      <c r="X83" s="35">
        <v>0</v>
      </c>
      <c r="Y83" s="35">
        <v>0</v>
      </c>
      <c r="Z83" s="35">
        <v>0</v>
      </c>
      <c r="AA83" s="35">
        <f t="shared" si="22"/>
        <v>0</v>
      </c>
      <c r="AB83" s="35">
        <f t="shared" si="23"/>
        <v>0</v>
      </c>
    </row>
    <row r="84" spans="1:28" s="7" customFormat="1" ht="31.5" customHeight="1" x14ac:dyDescent="0.25">
      <c r="A84" s="36" t="s">
        <v>139</v>
      </c>
      <c r="B84" s="41" t="s">
        <v>42</v>
      </c>
      <c r="C84" s="38" t="s">
        <v>36</v>
      </c>
      <c r="D84" s="35">
        <v>0</v>
      </c>
      <c r="E84" s="35">
        <v>0</v>
      </c>
      <c r="F84" s="35">
        <v>0</v>
      </c>
      <c r="G84" s="35">
        <v>0</v>
      </c>
      <c r="H84" s="35">
        <v>0</v>
      </c>
      <c r="I84" s="35">
        <v>0</v>
      </c>
      <c r="J84" s="35">
        <v>0</v>
      </c>
      <c r="K84" s="35">
        <v>0</v>
      </c>
      <c r="L84" s="35">
        <v>0</v>
      </c>
      <c r="M84" s="35">
        <v>0</v>
      </c>
      <c r="N84" s="35">
        <v>0</v>
      </c>
      <c r="O84" s="35">
        <v>0</v>
      </c>
      <c r="P84" s="35">
        <v>0</v>
      </c>
      <c r="Q84" s="35">
        <v>0</v>
      </c>
      <c r="R84" s="35">
        <v>0</v>
      </c>
      <c r="S84" s="35">
        <v>0</v>
      </c>
      <c r="T84" s="35">
        <v>0</v>
      </c>
      <c r="U84" s="35">
        <v>0</v>
      </c>
      <c r="V84" s="35">
        <v>0</v>
      </c>
      <c r="W84" s="35">
        <v>0</v>
      </c>
      <c r="X84" s="35">
        <v>0</v>
      </c>
      <c r="Y84" s="35">
        <v>0</v>
      </c>
      <c r="Z84" s="35">
        <v>0</v>
      </c>
      <c r="AA84" s="35">
        <f t="shared" si="22"/>
        <v>0</v>
      </c>
      <c r="AB84" s="35">
        <f t="shared" si="23"/>
        <v>0</v>
      </c>
    </row>
    <row r="85" spans="1:28" s="7" customFormat="1" ht="31.5" customHeight="1" x14ac:dyDescent="0.25">
      <c r="A85" s="36" t="s">
        <v>140</v>
      </c>
      <c r="B85" s="41" t="s">
        <v>44</v>
      </c>
      <c r="C85" s="38" t="s">
        <v>36</v>
      </c>
      <c r="D85" s="35">
        <v>0</v>
      </c>
      <c r="E85" s="35">
        <v>0</v>
      </c>
      <c r="F85" s="35">
        <v>0</v>
      </c>
      <c r="G85" s="35">
        <v>0</v>
      </c>
      <c r="H85" s="35">
        <v>0</v>
      </c>
      <c r="I85" s="35">
        <v>0</v>
      </c>
      <c r="J85" s="35">
        <v>0</v>
      </c>
      <c r="K85" s="35">
        <v>0</v>
      </c>
      <c r="L85" s="35">
        <v>0</v>
      </c>
      <c r="M85" s="35">
        <v>0</v>
      </c>
      <c r="N85" s="35">
        <v>0</v>
      </c>
      <c r="O85" s="35">
        <v>0</v>
      </c>
      <c r="P85" s="35">
        <v>0</v>
      </c>
      <c r="Q85" s="35">
        <v>0</v>
      </c>
      <c r="R85" s="35">
        <v>0</v>
      </c>
      <c r="S85" s="35">
        <v>0</v>
      </c>
      <c r="T85" s="35">
        <v>0</v>
      </c>
      <c r="U85" s="35">
        <v>0</v>
      </c>
      <c r="V85" s="35">
        <v>0</v>
      </c>
      <c r="W85" s="35">
        <v>0</v>
      </c>
      <c r="X85" s="35">
        <v>0</v>
      </c>
      <c r="Y85" s="35">
        <v>0</v>
      </c>
      <c r="Z85" s="35">
        <v>0</v>
      </c>
      <c r="AA85" s="35">
        <f t="shared" si="22"/>
        <v>0</v>
      </c>
      <c r="AB85" s="35">
        <f t="shared" si="23"/>
        <v>0</v>
      </c>
    </row>
    <row r="86" spans="1:28" s="7" customFormat="1" ht="15.75" customHeight="1" x14ac:dyDescent="0.25">
      <c r="A86" s="36" t="s">
        <v>141</v>
      </c>
      <c r="B86" s="37" t="s">
        <v>46</v>
      </c>
      <c r="C86" s="38" t="s">
        <v>36</v>
      </c>
      <c r="D86" s="35" t="s">
        <v>47</v>
      </c>
      <c r="E86" s="35" t="s">
        <v>47</v>
      </c>
      <c r="F86" s="35" t="s">
        <v>47</v>
      </c>
      <c r="G86" s="35" t="s">
        <v>47</v>
      </c>
      <c r="H86" s="35" t="s">
        <v>47</v>
      </c>
      <c r="I86" s="35" t="s">
        <v>47</v>
      </c>
      <c r="J86" s="35" t="s">
        <v>47</v>
      </c>
      <c r="K86" s="35" t="s">
        <v>47</v>
      </c>
      <c r="L86" s="35" t="s">
        <v>47</v>
      </c>
      <c r="M86" s="35" t="s">
        <v>47</v>
      </c>
      <c r="N86" s="35" t="s">
        <v>47</v>
      </c>
      <c r="O86" s="35" t="s">
        <v>47</v>
      </c>
      <c r="P86" s="35" t="s">
        <v>47</v>
      </c>
      <c r="Q86" s="35" t="s">
        <v>47</v>
      </c>
      <c r="R86" s="35" t="s">
        <v>47</v>
      </c>
      <c r="S86" s="35" t="s">
        <v>47</v>
      </c>
      <c r="T86" s="35" t="s">
        <v>47</v>
      </c>
      <c r="U86" s="35" t="s">
        <v>47</v>
      </c>
      <c r="V86" s="35" t="s">
        <v>47</v>
      </c>
      <c r="W86" s="35" t="s">
        <v>47</v>
      </c>
      <c r="X86" s="35" t="s">
        <v>47</v>
      </c>
      <c r="Y86" s="35" t="s">
        <v>47</v>
      </c>
      <c r="Z86" s="35" t="s">
        <v>47</v>
      </c>
      <c r="AA86" s="35" t="s">
        <v>47</v>
      </c>
      <c r="AB86" s="35" t="s">
        <v>47</v>
      </c>
    </row>
    <row r="87" spans="1:28" s="7" customFormat="1" ht="15.75" customHeight="1" x14ac:dyDescent="0.25">
      <c r="A87" s="36" t="s">
        <v>142</v>
      </c>
      <c r="B87" s="37" t="s">
        <v>49</v>
      </c>
      <c r="C87" s="38" t="s">
        <v>36</v>
      </c>
      <c r="D87" s="35">
        <f t="shared" ref="D87:Z87" si="26">D29-D44</f>
        <v>452.70727454667667</v>
      </c>
      <c r="E87" s="35">
        <f t="shared" si="26"/>
        <v>549.13948693597013</v>
      </c>
      <c r="F87" s="35">
        <f t="shared" si="26"/>
        <v>550.94308765144251</v>
      </c>
      <c r="G87" s="35">
        <f t="shared" si="26"/>
        <v>330.45485682963226</v>
      </c>
      <c r="H87" s="35">
        <f t="shared" si="26"/>
        <v>312.09442123189001</v>
      </c>
      <c r="I87" s="35">
        <f t="shared" si="26"/>
        <v>625.19866349702352</v>
      </c>
      <c r="J87" s="35">
        <f t="shared" si="26"/>
        <v>596.88956030073768</v>
      </c>
      <c r="K87" s="35">
        <f t="shared" si="26"/>
        <v>507.11344529122562</v>
      </c>
      <c r="L87" s="35">
        <f t="shared" si="26"/>
        <v>832.73264850411124</v>
      </c>
      <c r="M87" s="35">
        <f t="shared" si="26"/>
        <v>265.66615547926995</v>
      </c>
      <c r="N87" s="35">
        <f t="shared" si="26"/>
        <v>260.52143024827546</v>
      </c>
      <c r="O87" s="35">
        <f t="shared" si="26"/>
        <v>313.12874882564665</v>
      </c>
      <c r="P87" s="35">
        <f t="shared" si="26"/>
        <v>98.233318288584087</v>
      </c>
      <c r="Q87" s="35">
        <f t="shared" si="26"/>
        <v>353.77032180856804</v>
      </c>
      <c r="R87" s="35">
        <f t="shared" si="26"/>
        <v>289.47309715966639</v>
      </c>
      <c r="S87" s="35">
        <f t="shared" si="26"/>
        <v>507.73170898649732</v>
      </c>
      <c r="T87" s="35">
        <f t="shared" si="26"/>
        <v>338.42931111942835</v>
      </c>
      <c r="U87" s="35">
        <f t="shared" si="26"/>
        <v>510.66169454367355</v>
      </c>
      <c r="V87" s="35">
        <f t="shared" si="26"/>
        <v>476.48515579366449</v>
      </c>
      <c r="W87" s="35">
        <f t="shared" si="26"/>
        <v>500.68233242038423</v>
      </c>
      <c r="X87" s="35">
        <f t="shared" si="26"/>
        <v>490.77971046747371</v>
      </c>
      <c r="Y87" s="35">
        <f t="shared" si="26"/>
        <v>489.12815278222661</v>
      </c>
      <c r="Z87" s="35">
        <f t="shared" si="26"/>
        <v>505.50310178149812</v>
      </c>
      <c r="AA87" s="35">
        <f>H87+J87+K87+M87+O87+Q87+S87+U87+W87+Y87</f>
        <v>4356.8665416701197</v>
      </c>
      <c r="AB87" s="35">
        <f>H87+J87+L87+N87+P87+R87+T87+V87+X87+Z87</f>
        <v>4201.1417548953295</v>
      </c>
    </row>
    <row r="88" spans="1:28" s="7" customFormat="1" ht="15.75" customHeight="1" x14ac:dyDescent="0.25">
      <c r="A88" s="36" t="s">
        <v>143</v>
      </c>
      <c r="B88" s="37" t="s">
        <v>51</v>
      </c>
      <c r="C88" s="38" t="s">
        <v>36</v>
      </c>
      <c r="D88" s="35" t="s">
        <v>47</v>
      </c>
      <c r="E88" s="35" t="s">
        <v>47</v>
      </c>
      <c r="F88" s="35" t="s">
        <v>47</v>
      </c>
      <c r="G88" s="35" t="s">
        <v>47</v>
      </c>
      <c r="H88" s="35" t="s">
        <v>47</v>
      </c>
      <c r="I88" s="35" t="s">
        <v>47</v>
      </c>
      <c r="J88" s="35" t="s">
        <v>47</v>
      </c>
      <c r="K88" s="35" t="s">
        <v>47</v>
      </c>
      <c r="L88" s="35" t="s">
        <v>47</v>
      </c>
      <c r="M88" s="35" t="s">
        <v>47</v>
      </c>
      <c r="N88" s="35" t="s">
        <v>47</v>
      </c>
      <c r="O88" s="35" t="s">
        <v>47</v>
      </c>
      <c r="P88" s="35" t="s">
        <v>47</v>
      </c>
      <c r="Q88" s="35" t="s">
        <v>47</v>
      </c>
      <c r="R88" s="35" t="s">
        <v>47</v>
      </c>
      <c r="S88" s="35" t="s">
        <v>47</v>
      </c>
      <c r="T88" s="35" t="s">
        <v>47</v>
      </c>
      <c r="U88" s="35" t="s">
        <v>47</v>
      </c>
      <c r="V88" s="35" t="s">
        <v>47</v>
      </c>
      <c r="W88" s="35" t="s">
        <v>47</v>
      </c>
      <c r="X88" s="35" t="s">
        <v>47</v>
      </c>
      <c r="Y88" s="35" t="s">
        <v>47</v>
      </c>
      <c r="Z88" s="35" t="s">
        <v>47</v>
      </c>
      <c r="AA88" s="35" t="s">
        <v>47</v>
      </c>
      <c r="AB88" s="35" t="s">
        <v>47</v>
      </c>
    </row>
    <row r="89" spans="1:28" s="7" customFormat="1" ht="15.75" customHeight="1" x14ac:dyDescent="0.25">
      <c r="A89" s="36" t="s">
        <v>144</v>
      </c>
      <c r="B89" s="37" t="s">
        <v>53</v>
      </c>
      <c r="C89" s="38" t="s">
        <v>36</v>
      </c>
      <c r="D89" s="35">
        <f t="shared" ref="D89:Z90" si="27">D31-D46</f>
        <v>-5.2774225137530308</v>
      </c>
      <c r="E89" s="35">
        <f t="shared" si="27"/>
        <v>-13.433942678712757</v>
      </c>
      <c r="F89" s="35">
        <f t="shared" si="27"/>
        <v>7.0541658149552688</v>
      </c>
      <c r="G89" s="35">
        <f t="shared" si="27"/>
        <v>-21.759482253102295</v>
      </c>
      <c r="H89" s="35">
        <f t="shared" si="27"/>
        <v>-3.381167761137867</v>
      </c>
      <c r="I89" s="35">
        <f t="shared" si="27"/>
        <v>-35.491294260518579</v>
      </c>
      <c r="J89" s="35">
        <f t="shared" si="27"/>
        <v>-4.0330653352897272</v>
      </c>
      <c r="K89" s="35">
        <f t="shared" si="27"/>
        <v>-44.404291656886265</v>
      </c>
      <c r="L89" s="35">
        <f t="shared" si="27"/>
        <v>-25.925463132120939</v>
      </c>
      <c r="M89" s="35">
        <f t="shared" si="27"/>
        <v>463.0725509093752</v>
      </c>
      <c r="N89" s="35">
        <f t="shared" si="27"/>
        <v>469.92046592887249</v>
      </c>
      <c r="O89" s="35">
        <f t="shared" si="27"/>
        <v>-54.24352831665442</v>
      </c>
      <c r="P89" s="35">
        <f t="shared" si="27"/>
        <v>61.364713653273576</v>
      </c>
      <c r="Q89" s="35">
        <f t="shared" si="27"/>
        <v>-56.414316029082265</v>
      </c>
      <c r="R89" s="35">
        <f t="shared" si="27"/>
        <v>-58.525516326541343</v>
      </c>
      <c r="S89" s="35">
        <f t="shared" si="27"/>
        <v>-58.435289788804219</v>
      </c>
      <c r="T89" s="35">
        <f t="shared" si="27"/>
        <v>-55.546341824561942</v>
      </c>
      <c r="U89" s="35">
        <f t="shared" si="27"/>
        <v>-60.292682310618495</v>
      </c>
      <c r="V89" s="35">
        <f t="shared" si="27"/>
        <v>-63.640969950112414</v>
      </c>
      <c r="W89" s="35">
        <f t="shared" si="27"/>
        <v>-62.316027167366293</v>
      </c>
      <c r="X89" s="35">
        <f t="shared" si="27"/>
        <v>-66.18660874811691</v>
      </c>
      <c r="Y89" s="35">
        <f t="shared" si="27"/>
        <v>-64.410889436900803</v>
      </c>
      <c r="Z89" s="35">
        <f t="shared" si="27"/>
        <v>-68.834073098041586</v>
      </c>
      <c r="AA89" s="35">
        <f t="shared" ref="AA89:AA90" si="28">H89+J89+K89+M89+O89+Q89+S89+U89+W89+Y89</f>
        <v>55.141293106634848</v>
      </c>
      <c r="AB89" s="35">
        <f t="shared" ref="AB89:AB90" si="29">H89+J89+L89+N89+P89+R89+T89+V89+X89+Z89</f>
        <v>185.21197340622336</v>
      </c>
    </row>
    <row r="90" spans="1:28" s="7" customFormat="1" ht="15.75" customHeight="1" x14ac:dyDescent="0.25">
      <c r="A90" s="36" t="s">
        <v>145</v>
      </c>
      <c r="B90" s="37" t="s">
        <v>55</v>
      </c>
      <c r="C90" s="38" t="s">
        <v>36</v>
      </c>
      <c r="D90" s="35">
        <f t="shared" si="27"/>
        <v>0</v>
      </c>
      <c r="E90" s="35">
        <f t="shared" si="27"/>
        <v>0</v>
      </c>
      <c r="F90" s="35">
        <f t="shared" si="27"/>
        <v>0</v>
      </c>
      <c r="G90" s="35">
        <f t="shared" si="27"/>
        <v>0</v>
      </c>
      <c r="H90" s="35">
        <f t="shared" si="27"/>
        <v>0</v>
      </c>
      <c r="I90" s="35">
        <f t="shared" si="27"/>
        <v>0</v>
      </c>
      <c r="J90" s="35">
        <f t="shared" si="27"/>
        <v>0</v>
      </c>
      <c r="K90" s="35">
        <f t="shared" si="27"/>
        <v>0</v>
      </c>
      <c r="L90" s="35">
        <f t="shared" si="27"/>
        <v>115.27324922009939</v>
      </c>
      <c r="M90" s="35">
        <f t="shared" si="27"/>
        <v>0</v>
      </c>
      <c r="N90" s="35">
        <f t="shared" si="27"/>
        <v>0</v>
      </c>
      <c r="O90" s="35">
        <f t="shared" si="27"/>
        <v>0</v>
      </c>
      <c r="P90" s="35">
        <f t="shared" si="27"/>
        <v>0</v>
      </c>
      <c r="Q90" s="35">
        <f t="shared" si="27"/>
        <v>0</v>
      </c>
      <c r="R90" s="35">
        <f t="shared" si="27"/>
        <v>0</v>
      </c>
      <c r="S90" s="35">
        <f t="shared" si="27"/>
        <v>0</v>
      </c>
      <c r="T90" s="35">
        <f t="shared" si="27"/>
        <v>0</v>
      </c>
      <c r="U90" s="35">
        <f t="shared" si="27"/>
        <v>0</v>
      </c>
      <c r="V90" s="35">
        <f t="shared" si="27"/>
        <v>0</v>
      </c>
      <c r="W90" s="35">
        <f t="shared" si="27"/>
        <v>0</v>
      </c>
      <c r="X90" s="35">
        <f t="shared" si="27"/>
        <v>0</v>
      </c>
      <c r="Y90" s="35">
        <f t="shared" si="27"/>
        <v>0</v>
      </c>
      <c r="Z90" s="35">
        <f t="shared" si="27"/>
        <v>0</v>
      </c>
      <c r="AA90" s="35">
        <f t="shared" si="28"/>
        <v>0</v>
      </c>
      <c r="AB90" s="35">
        <f t="shared" si="29"/>
        <v>115.27324922009939</v>
      </c>
    </row>
    <row r="91" spans="1:28" s="7" customFormat="1" ht="15.75" customHeight="1" x14ac:dyDescent="0.25">
      <c r="A91" s="36" t="s">
        <v>146</v>
      </c>
      <c r="B91" s="37" t="s">
        <v>57</v>
      </c>
      <c r="C91" s="38" t="s">
        <v>36</v>
      </c>
      <c r="D91" s="35" t="s">
        <v>47</v>
      </c>
      <c r="E91" s="35" t="s">
        <v>47</v>
      </c>
      <c r="F91" s="35" t="s">
        <v>47</v>
      </c>
      <c r="G91" s="35" t="s">
        <v>47</v>
      </c>
      <c r="H91" s="35" t="s">
        <v>47</v>
      </c>
      <c r="I91" s="35" t="s">
        <v>47</v>
      </c>
      <c r="J91" s="35" t="s">
        <v>47</v>
      </c>
      <c r="K91" s="35" t="s">
        <v>47</v>
      </c>
      <c r="L91" s="35" t="s">
        <v>47</v>
      </c>
      <c r="M91" s="35" t="s">
        <v>47</v>
      </c>
      <c r="N91" s="35" t="s">
        <v>47</v>
      </c>
      <c r="O91" s="35" t="s">
        <v>47</v>
      </c>
      <c r="P91" s="35" t="s">
        <v>47</v>
      </c>
      <c r="Q91" s="35" t="s">
        <v>47</v>
      </c>
      <c r="R91" s="35" t="s">
        <v>47</v>
      </c>
      <c r="S91" s="35" t="s">
        <v>47</v>
      </c>
      <c r="T91" s="35" t="s">
        <v>47</v>
      </c>
      <c r="U91" s="35" t="s">
        <v>47</v>
      </c>
      <c r="V91" s="35" t="s">
        <v>47</v>
      </c>
      <c r="W91" s="35" t="s">
        <v>47</v>
      </c>
      <c r="X91" s="35" t="s">
        <v>47</v>
      </c>
      <c r="Y91" s="35" t="s">
        <v>47</v>
      </c>
      <c r="Z91" s="35" t="s">
        <v>47</v>
      </c>
      <c r="AA91" s="35" t="s">
        <v>47</v>
      </c>
      <c r="AB91" s="35" t="s">
        <v>47</v>
      </c>
    </row>
    <row r="92" spans="1:28" s="7" customFormat="1" ht="31.5" customHeight="1" x14ac:dyDescent="0.25">
      <c r="A92" s="36" t="s">
        <v>147</v>
      </c>
      <c r="B92" s="39" t="s">
        <v>59</v>
      </c>
      <c r="C92" s="38" t="s">
        <v>36</v>
      </c>
      <c r="D92" s="35" t="s">
        <v>47</v>
      </c>
      <c r="E92" s="35" t="s">
        <v>47</v>
      </c>
      <c r="F92" s="35" t="s">
        <v>47</v>
      </c>
      <c r="G92" s="35" t="s">
        <v>47</v>
      </c>
      <c r="H92" s="35" t="s">
        <v>47</v>
      </c>
      <c r="I92" s="35" t="s">
        <v>47</v>
      </c>
      <c r="J92" s="35" t="s">
        <v>47</v>
      </c>
      <c r="K92" s="35" t="s">
        <v>47</v>
      </c>
      <c r="L92" s="35" t="s">
        <v>47</v>
      </c>
      <c r="M92" s="35" t="s">
        <v>47</v>
      </c>
      <c r="N92" s="35" t="s">
        <v>47</v>
      </c>
      <c r="O92" s="35" t="s">
        <v>47</v>
      </c>
      <c r="P92" s="35" t="s">
        <v>47</v>
      </c>
      <c r="Q92" s="35" t="s">
        <v>47</v>
      </c>
      <c r="R92" s="35" t="s">
        <v>47</v>
      </c>
      <c r="S92" s="35" t="s">
        <v>47</v>
      </c>
      <c r="T92" s="35" t="s">
        <v>47</v>
      </c>
      <c r="U92" s="35" t="s">
        <v>47</v>
      </c>
      <c r="V92" s="35" t="s">
        <v>47</v>
      </c>
      <c r="W92" s="35" t="s">
        <v>47</v>
      </c>
      <c r="X92" s="35" t="s">
        <v>47</v>
      </c>
      <c r="Y92" s="35" t="s">
        <v>47</v>
      </c>
      <c r="Z92" s="35" t="s">
        <v>47</v>
      </c>
      <c r="AA92" s="35" t="s">
        <v>47</v>
      </c>
      <c r="AB92" s="35" t="s">
        <v>47</v>
      </c>
    </row>
    <row r="93" spans="1:28" s="7" customFormat="1" ht="15.75" customHeight="1" x14ac:dyDescent="0.25">
      <c r="A93" s="36" t="s">
        <v>148</v>
      </c>
      <c r="B93" s="41" t="s">
        <v>61</v>
      </c>
      <c r="C93" s="38" t="s">
        <v>36</v>
      </c>
      <c r="D93" s="35" t="s">
        <v>47</v>
      </c>
      <c r="E93" s="35" t="s">
        <v>47</v>
      </c>
      <c r="F93" s="35" t="s">
        <v>47</v>
      </c>
      <c r="G93" s="35" t="s">
        <v>47</v>
      </c>
      <c r="H93" s="35" t="s">
        <v>47</v>
      </c>
      <c r="I93" s="35" t="s">
        <v>47</v>
      </c>
      <c r="J93" s="35" t="s">
        <v>47</v>
      </c>
      <c r="K93" s="35" t="s">
        <v>47</v>
      </c>
      <c r="L93" s="35" t="s">
        <v>47</v>
      </c>
      <c r="M93" s="35" t="s">
        <v>47</v>
      </c>
      <c r="N93" s="35" t="s">
        <v>47</v>
      </c>
      <c r="O93" s="35" t="s">
        <v>47</v>
      </c>
      <c r="P93" s="35" t="s">
        <v>47</v>
      </c>
      <c r="Q93" s="35" t="s">
        <v>47</v>
      </c>
      <c r="R93" s="35" t="s">
        <v>47</v>
      </c>
      <c r="S93" s="35" t="s">
        <v>47</v>
      </c>
      <c r="T93" s="35" t="s">
        <v>47</v>
      </c>
      <c r="U93" s="35" t="s">
        <v>47</v>
      </c>
      <c r="V93" s="35" t="s">
        <v>47</v>
      </c>
      <c r="W93" s="35" t="s">
        <v>47</v>
      </c>
      <c r="X93" s="35" t="s">
        <v>47</v>
      </c>
      <c r="Y93" s="35" t="s">
        <v>47</v>
      </c>
      <c r="Z93" s="35" t="s">
        <v>47</v>
      </c>
      <c r="AA93" s="35" t="s">
        <v>47</v>
      </c>
      <c r="AB93" s="35" t="s">
        <v>47</v>
      </c>
    </row>
    <row r="94" spans="1:28" s="7" customFormat="1" ht="15.75" customHeight="1" x14ac:dyDescent="0.25">
      <c r="A94" s="36" t="s">
        <v>149</v>
      </c>
      <c r="B94" s="40" t="s">
        <v>63</v>
      </c>
      <c r="C94" s="38" t="s">
        <v>36</v>
      </c>
      <c r="D94" s="35" t="s">
        <v>47</v>
      </c>
      <c r="E94" s="35" t="s">
        <v>47</v>
      </c>
      <c r="F94" s="35" t="s">
        <v>47</v>
      </c>
      <c r="G94" s="35" t="s">
        <v>47</v>
      </c>
      <c r="H94" s="35" t="s">
        <v>47</v>
      </c>
      <c r="I94" s="35" t="s">
        <v>47</v>
      </c>
      <c r="J94" s="35" t="s">
        <v>47</v>
      </c>
      <c r="K94" s="35" t="s">
        <v>47</v>
      </c>
      <c r="L94" s="35" t="s">
        <v>47</v>
      </c>
      <c r="M94" s="35" t="s">
        <v>47</v>
      </c>
      <c r="N94" s="35" t="s">
        <v>47</v>
      </c>
      <c r="O94" s="35" t="s">
        <v>47</v>
      </c>
      <c r="P94" s="35" t="s">
        <v>47</v>
      </c>
      <c r="Q94" s="35" t="s">
        <v>47</v>
      </c>
      <c r="R94" s="35" t="s">
        <v>47</v>
      </c>
      <c r="S94" s="35" t="s">
        <v>47</v>
      </c>
      <c r="T94" s="35" t="s">
        <v>47</v>
      </c>
      <c r="U94" s="35" t="s">
        <v>47</v>
      </c>
      <c r="V94" s="35" t="s">
        <v>47</v>
      </c>
      <c r="W94" s="35" t="s">
        <v>47</v>
      </c>
      <c r="X94" s="35" t="s">
        <v>47</v>
      </c>
      <c r="Y94" s="35" t="s">
        <v>47</v>
      </c>
      <c r="Z94" s="35" t="s">
        <v>47</v>
      </c>
      <c r="AA94" s="35" t="s">
        <v>47</v>
      </c>
      <c r="AB94" s="35" t="s">
        <v>47</v>
      </c>
    </row>
    <row r="95" spans="1:28" s="7" customFormat="1" ht="15.75" customHeight="1" x14ac:dyDescent="0.25">
      <c r="A95" s="36" t="s">
        <v>150</v>
      </c>
      <c r="B95" s="37" t="s">
        <v>65</v>
      </c>
      <c r="C95" s="38" t="s">
        <v>36</v>
      </c>
      <c r="D95" s="35">
        <f t="shared" ref="D95:Z95" si="30">D37-D52</f>
        <v>51.758250526811892</v>
      </c>
      <c r="E95" s="35">
        <f t="shared" si="30"/>
        <v>170.59757669470252</v>
      </c>
      <c r="F95" s="35">
        <f t="shared" si="30"/>
        <v>358.3302409383063</v>
      </c>
      <c r="G95" s="35">
        <f t="shared" si="30"/>
        <v>43.786645903309051</v>
      </c>
      <c r="H95" s="35">
        <f t="shared" si="30"/>
        <v>54.895969127322928</v>
      </c>
      <c r="I95" s="35">
        <f t="shared" si="30"/>
        <v>49.757548854503661</v>
      </c>
      <c r="J95" s="35">
        <f t="shared" si="30"/>
        <v>76.186366188203465</v>
      </c>
      <c r="K95" s="35">
        <f t="shared" si="30"/>
        <v>67.710012383271192</v>
      </c>
      <c r="L95" s="35">
        <f t="shared" si="30"/>
        <v>52.998584839244742</v>
      </c>
      <c r="M95" s="35">
        <f t="shared" si="30"/>
        <v>38.762335094778038</v>
      </c>
      <c r="N95" s="35">
        <f t="shared" si="30"/>
        <v>27.96491746121831</v>
      </c>
      <c r="O95" s="35">
        <f t="shared" si="30"/>
        <v>40.643411340928566</v>
      </c>
      <c r="P95" s="35">
        <f t="shared" si="30"/>
        <v>26.788951654038602</v>
      </c>
      <c r="Q95" s="35">
        <f t="shared" si="30"/>
        <v>42.600558969788032</v>
      </c>
      <c r="R95" s="35">
        <f t="shared" si="30"/>
        <v>27.762041245255446</v>
      </c>
      <c r="S95" s="35">
        <f t="shared" si="30"/>
        <v>44.641771538953584</v>
      </c>
      <c r="T95" s="35">
        <f t="shared" si="30"/>
        <v>28.770055517023927</v>
      </c>
      <c r="U95" s="35">
        <f t="shared" si="30"/>
        <v>45.949237047247522</v>
      </c>
      <c r="V95" s="35">
        <f t="shared" si="30"/>
        <v>29.883853369725635</v>
      </c>
      <c r="W95" s="35">
        <f t="shared" si="30"/>
        <v>47.262342311687512</v>
      </c>
      <c r="X95" s="35">
        <f t="shared" si="30"/>
        <v>31.079207504514663</v>
      </c>
      <c r="Y95" s="35">
        <f t="shared" si="30"/>
        <v>48.611545072265884</v>
      </c>
      <c r="Z95" s="35">
        <f t="shared" si="30"/>
        <v>32.322375804695248</v>
      </c>
      <c r="AA95" s="35">
        <f t="shared" ref="AA95:AA113" si="31">H95+J95+K95+M95+O95+Q95+S95+U95+W95+Y95</f>
        <v>507.26354907444681</v>
      </c>
      <c r="AB95" s="35">
        <f t="shared" ref="AB95:AB113" si="32">H95+J95+L95+N95+P95+R95+T95+V95+X95+Z95</f>
        <v>388.65232271124296</v>
      </c>
    </row>
    <row r="96" spans="1:28" s="31" customFormat="1" ht="15.75" customHeight="1" x14ac:dyDescent="0.25">
      <c r="A96" s="32" t="s">
        <v>151</v>
      </c>
      <c r="B96" s="33" t="s">
        <v>152</v>
      </c>
      <c r="C96" s="34" t="s">
        <v>36</v>
      </c>
      <c r="D96" s="35">
        <f>D97-D103</f>
        <v>-380.87978423509162</v>
      </c>
      <c r="E96" s="35">
        <f t="shared" ref="E96:Z96" si="33">E97-E103</f>
        <v>-1064.4953611659698</v>
      </c>
      <c r="F96" s="35">
        <f t="shared" si="33"/>
        <v>-204.36316028143614</v>
      </c>
      <c r="G96" s="35">
        <f t="shared" si="33"/>
        <v>-249.04879606949896</v>
      </c>
      <c r="H96" s="35">
        <f t="shared" si="33"/>
        <v>40.023205070251208</v>
      </c>
      <c r="I96" s="35">
        <f t="shared" si="33"/>
        <v>-259.74332063721863</v>
      </c>
      <c r="J96" s="35">
        <f t="shared" si="33"/>
        <v>119.41986676479041</v>
      </c>
      <c r="K96" s="35">
        <f t="shared" si="33"/>
        <v>-135.55606630777663</v>
      </c>
      <c r="L96" s="35">
        <f t="shared" si="33"/>
        <v>-802.60497920114847</v>
      </c>
      <c r="M96" s="35">
        <f t="shared" si="33"/>
        <v>-143.71828513205185</v>
      </c>
      <c r="N96" s="35">
        <f t="shared" si="33"/>
        <v>-177.65941534612847</v>
      </c>
      <c r="O96" s="35">
        <f t="shared" si="33"/>
        <v>-125.92995168586552</v>
      </c>
      <c r="P96" s="35">
        <f t="shared" si="33"/>
        <v>-163.31865646429765</v>
      </c>
      <c r="Q96" s="35">
        <f t="shared" si="33"/>
        <v>-199.92761886409917</v>
      </c>
      <c r="R96" s="35">
        <f t="shared" si="33"/>
        <v>-157.14929002731395</v>
      </c>
      <c r="S96" s="35">
        <f t="shared" si="33"/>
        <v>-205.74416491252964</v>
      </c>
      <c r="T96" s="35">
        <f t="shared" si="33"/>
        <v>-191.65642799550236</v>
      </c>
      <c r="U96" s="35">
        <f t="shared" si="33"/>
        <v>-209.68372142110525</v>
      </c>
      <c r="V96" s="35">
        <f t="shared" si="33"/>
        <v>-194.41258532301259</v>
      </c>
      <c r="W96" s="35">
        <f t="shared" si="33"/>
        <v>-213.69680925616214</v>
      </c>
      <c r="X96" s="35">
        <f t="shared" si="33"/>
        <v>-202.45693452190582</v>
      </c>
      <c r="Y96" s="35">
        <f t="shared" si="33"/>
        <v>-217.7847412501192</v>
      </c>
      <c r="Z96" s="35">
        <f t="shared" si="33"/>
        <v>-210.82305768875474</v>
      </c>
      <c r="AA96" s="35">
        <f t="shared" si="31"/>
        <v>-1292.5982869946677</v>
      </c>
      <c r="AB96" s="35">
        <f t="shared" si="32"/>
        <v>-1940.6382747330224</v>
      </c>
    </row>
    <row r="97" spans="1:28" s="7" customFormat="1" ht="15.75" customHeight="1" x14ac:dyDescent="0.25">
      <c r="A97" s="36" t="s">
        <v>153</v>
      </c>
      <c r="B97" s="39" t="s">
        <v>154</v>
      </c>
      <c r="C97" s="38" t="s">
        <v>36</v>
      </c>
      <c r="D97" s="35">
        <f>D98+D99+D100+D102</f>
        <v>1197.1964466968636</v>
      </c>
      <c r="E97" s="35">
        <f t="shared" ref="E97:Z97" si="34">E98+E99+E100+E102</f>
        <v>890.36655383403001</v>
      </c>
      <c r="F97" s="35">
        <f t="shared" si="34"/>
        <v>396.16805822974931</v>
      </c>
      <c r="G97" s="35">
        <f t="shared" si="34"/>
        <v>382.65711133582511</v>
      </c>
      <c r="H97" s="35">
        <f t="shared" si="34"/>
        <v>459.73258504136777</v>
      </c>
      <c r="I97" s="35">
        <f t="shared" si="34"/>
        <v>285.25336181650937</v>
      </c>
      <c r="J97" s="35">
        <f t="shared" si="34"/>
        <v>550.1297898643229</v>
      </c>
      <c r="K97" s="35">
        <f t="shared" si="34"/>
        <v>288.29842885835012</v>
      </c>
      <c r="L97" s="35">
        <f t="shared" si="34"/>
        <v>288.65553576780997</v>
      </c>
      <c r="M97" s="35">
        <f t="shared" si="34"/>
        <v>187.17116041974765</v>
      </c>
      <c r="N97" s="35">
        <f t="shared" si="34"/>
        <v>48.01687996235092</v>
      </c>
      <c r="O97" s="35">
        <f t="shared" si="34"/>
        <v>118.61212850935291</v>
      </c>
      <c r="P97" s="35">
        <f t="shared" si="34"/>
        <v>37.020689601564982</v>
      </c>
      <c r="Q97" s="35">
        <f t="shared" si="34"/>
        <v>17.470633118146711</v>
      </c>
      <c r="R97" s="35">
        <f t="shared" si="34"/>
        <v>20.677021254766789</v>
      </c>
      <c r="S97" s="35">
        <f t="shared" si="34"/>
        <v>17.532678967497901</v>
      </c>
      <c r="T97" s="35">
        <f t="shared" si="34"/>
        <v>21.961823894618398</v>
      </c>
      <c r="U97" s="35">
        <f t="shared" si="34"/>
        <v>18.058659336522837</v>
      </c>
      <c r="V97" s="35">
        <f t="shared" si="34"/>
        <v>23.310305586689971</v>
      </c>
      <c r="W97" s="35">
        <f t="shared" si="34"/>
        <v>18.600419116618522</v>
      </c>
      <c r="X97" s="35">
        <f t="shared" si="34"/>
        <v>23.974872024184858</v>
      </c>
      <c r="Y97" s="35">
        <f t="shared" si="34"/>
        <v>19.15843169011708</v>
      </c>
      <c r="Z97" s="35">
        <f t="shared" si="34"/>
        <v>24.66602111917954</v>
      </c>
      <c r="AA97" s="35">
        <f t="shared" si="31"/>
        <v>1694.7649149220445</v>
      </c>
      <c r="AB97" s="35">
        <f t="shared" si="32"/>
        <v>1498.145524116856</v>
      </c>
    </row>
    <row r="98" spans="1:28" s="7" customFormat="1" ht="15.75" customHeight="1" x14ac:dyDescent="0.25">
      <c r="A98" s="36" t="s">
        <v>155</v>
      </c>
      <c r="B98" s="41" t="s">
        <v>156</v>
      </c>
      <c r="C98" s="38" t="s">
        <v>36</v>
      </c>
      <c r="D98" s="35">
        <v>0</v>
      </c>
      <c r="E98" s="35">
        <v>0</v>
      </c>
      <c r="F98" s="35">
        <v>0</v>
      </c>
      <c r="G98" s="35">
        <v>0</v>
      </c>
      <c r="H98" s="35">
        <v>5.8259999999999999E-2</v>
      </c>
      <c r="I98" s="35">
        <v>0</v>
      </c>
      <c r="J98" s="35">
        <v>0</v>
      </c>
      <c r="K98" s="35">
        <v>0</v>
      </c>
      <c r="L98" s="35">
        <v>0</v>
      </c>
      <c r="M98" s="35">
        <v>0</v>
      </c>
      <c r="N98" s="35">
        <v>0</v>
      </c>
      <c r="O98" s="35">
        <v>0</v>
      </c>
      <c r="P98" s="35">
        <v>0</v>
      </c>
      <c r="Q98" s="35">
        <v>0</v>
      </c>
      <c r="R98" s="35">
        <v>0</v>
      </c>
      <c r="S98" s="35">
        <v>0</v>
      </c>
      <c r="T98" s="35">
        <v>0</v>
      </c>
      <c r="U98" s="35">
        <v>0</v>
      </c>
      <c r="V98" s="35">
        <v>0</v>
      </c>
      <c r="W98" s="35">
        <v>0</v>
      </c>
      <c r="X98" s="35">
        <f>V98</f>
        <v>0</v>
      </c>
      <c r="Y98" s="35">
        <v>0</v>
      </c>
      <c r="Z98" s="35">
        <f>X98</f>
        <v>0</v>
      </c>
      <c r="AA98" s="35">
        <f t="shared" si="31"/>
        <v>5.8259999999999999E-2</v>
      </c>
      <c r="AB98" s="35">
        <f t="shared" si="32"/>
        <v>5.8259999999999999E-2</v>
      </c>
    </row>
    <row r="99" spans="1:28" s="7" customFormat="1" ht="15.75" customHeight="1" x14ac:dyDescent="0.25">
      <c r="A99" s="36" t="s">
        <v>157</v>
      </c>
      <c r="B99" s="41" t="s">
        <v>158</v>
      </c>
      <c r="C99" s="38" t="s">
        <v>36</v>
      </c>
      <c r="D99" s="35">
        <v>3.1132493340823166</v>
      </c>
      <c r="E99" s="35">
        <v>37.221765718092641</v>
      </c>
      <c r="F99" s="35">
        <v>34.234806641373339</v>
      </c>
      <c r="G99" s="35">
        <v>7.8410000000000002</v>
      </c>
      <c r="H99" s="35">
        <v>10.21338482223552</v>
      </c>
      <c r="I99" s="35">
        <v>8.5869999999999997</v>
      </c>
      <c r="J99" s="35">
        <v>5.4221229863230267</v>
      </c>
      <c r="K99" s="35">
        <v>6.274153108350121</v>
      </c>
      <c r="L99" s="35">
        <v>6.6736492812270516</v>
      </c>
      <c r="M99" s="35">
        <v>6.2916484191476272</v>
      </c>
      <c r="N99" s="35">
        <v>5.9439263873433656</v>
      </c>
      <c r="O99" s="35">
        <v>6.2916484191476272</v>
      </c>
      <c r="P99" s="35">
        <v>6.1210662999799581</v>
      </c>
      <c r="Q99" s="35">
        <v>6.2916484191476272</v>
      </c>
      <c r="R99" s="35">
        <v>6.3052918091220134</v>
      </c>
      <c r="S99" s="35">
        <v>6.2916484191476272</v>
      </c>
      <c r="T99" s="35">
        <v>6.4968863386297517</v>
      </c>
      <c r="U99" s="35">
        <v>6.2916484191476272</v>
      </c>
      <c r="V99" s="35">
        <v>6.696144649317799</v>
      </c>
      <c r="W99" s="35">
        <v>6.2916484191476272</v>
      </c>
      <c r="X99" s="35">
        <f>V99</f>
        <v>6.696144649317799</v>
      </c>
      <c r="Y99" s="35">
        <v>6.2916484191476272</v>
      </c>
      <c r="Z99" s="35">
        <f>X99</f>
        <v>6.696144649317799</v>
      </c>
      <c r="AA99" s="35">
        <f t="shared" si="31"/>
        <v>65.951199850942061</v>
      </c>
      <c r="AB99" s="35">
        <f t="shared" si="32"/>
        <v>67.264761872814091</v>
      </c>
    </row>
    <row r="100" spans="1:28" s="7" customFormat="1" ht="15.75" customHeight="1" x14ac:dyDescent="0.25">
      <c r="A100" s="36" t="s">
        <v>159</v>
      </c>
      <c r="B100" s="41" t="s">
        <v>160</v>
      </c>
      <c r="C100" s="38" t="s">
        <v>36</v>
      </c>
      <c r="D100" s="35">
        <v>1062.4586200000001</v>
      </c>
      <c r="E100" s="35">
        <v>560.87283000000002</v>
      </c>
      <c r="F100" s="35">
        <v>52.462050000000005</v>
      </c>
      <c r="G100" s="35">
        <v>229.09891873999999</v>
      </c>
      <c r="H100" s="35">
        <v>132.41860999999997</v>
      </c>
      <c r="I100" s="35">
        <v>97.188458740000002</v>
      </c>
      <c r="J100" s="35">
        <v>6.6099999999999996E-3</v>
      </c>
      <c r="K100" s="35">
        <v>0</v>
      </c>
      <c r="L100" s="35">
        <v>32.059419999999996</v>
      </c>
      <c r="M100" s="35">
        <v>0</v>
      </c>
      <c r="N100" s="35">
        <v>0</v>
      </c>
      <c r="O100" s="35">
        <v>0</v>
      </c>
      <c r="P100" s="35">
        <v>0</v>
      </c>
      <c r="Q100" s="35">
        <v>0</v>
      </c>
      <c r="R100" s="35">
        <v>0</v>
      </c>
      <c r="S100" s="35">
        <v>0</v>
      </c>
      <c r="T100" s="35">
        <v>0</v>
      </c>
      <c r="U100" s="35">
        <v>0</v>
      </c>
      <c r="V100" s="35">
        <v>0</v>
      </c>
      <c r="W100" s="35">
        <v>0</v>
      </c>
      <c r="X100" s="35">
        <f>V100*1.04</f>
        <v>0</v>
      </c>
      <c r="Y100" s="35">
        <v>0</v>
      </c>
      <c r="Z100" s="35">
        <f>X100*1.04</f>
        <v>0</v>
      </c>
      <c r="AA100" s="35">
        <f t="shared" si="31"/>
        <v>132.42521999999997</v>
      </c>
      <c r="AB100" s="35">
        <f t="shared" si="32"/>
        <v>164.48463999999996</v>
      </c>
    </row>
    <row r="101" spans="1:28" s="7" customFormat="1" ht="15.75" customHeight="1" x14ac:dyDescent="0.25">
      <c r="A101" s="36" t="s">
        <v>161</v>
      </c>
      <c r="B101" s="43" t="s">
        <v>162</v>
      </c>
      <c r="C101" s="38" t="s">
        <v>36</v>
      </c>
      <c r="D101" s="35">
        <v>1062.4586200000001</v>
      </c>
      <c r="E101" s="35">
        <v>559.56424000000004</v>
      </c>
      <c r="F101" s="35">
        <v>52.143967760000066</v>
      </c>
      <c r="G101" s="35">
        <v>97.188458740000002</v>
      </c>
      <c r="H101" s="35">
        <v>2.0116989999999997</v>
      </c>
      <c r="I101" s="35">
        <v>97.188458740000002</v>
      </c>
      <c r="J101" s="35">
        <v>6.6099999999999996E-3</v>
      </c>
      <c r="K101" s="35">
        <v>0</v>
      </c>
      <c r="L101" s="35">
        <v>32.059419999999996</v>
      </c>
      <c r="M101" s="35">
        <v>0</v>
      </c>
      <c r="N101" s="35">
        <v>0</v>
      </c>
      <c r="O101" s="35">
        <v>0</v>
      </c>
      <c r="P101" s="35">
        <v>0</v>
      </c>
      <c r="Q101" s="35">
        <v>0</v>
      </c>
      <c r="R101" s="35">
        <v>0</v>
      </c>
      <c r="S101" s="35">
        <v>0</v>
      </c>
      <c r="T101" s="35">
        <v>0</v>
      </c>
      <c r="U101" s="35">
        <v>0</v>
      </c>
      <c r="V101" s="35">
        <v>0</v>
      </c>
      <c r="W101" s="35">
        <v>0</v>
      </c>
      <c r="X101" s="35">
        <f>V101</f>
        <v>0</v>
      </c>
      <c r="Y101" s="35">
        <v>0</v>
      </c>
      <c r="Z101" s="35">
        <f>X101</f>
        <v>0</v>
      </c>
      <c r="AA101" s="35">
        <f t="shared" si="31"/>
        <v>2.0183089999999995</v>
      </c>
      <c r="AB101" s="35">
        <f t="shared" si="32"/>
        <v>34.077728999999998</v>
      </c>
    </row>
    <row r="102" spans="1:28" s="7" customFormat="1" ht="15.75" customHeight="1" x14ac:dyDescent="0.25">
      <c r="A102" s="36" t="s">
        <v>163</v>
      </c>
      <c r="B102" s="40" t="s">
        <v>164</v>
      </c>
      <c r="C102" s="38" t="s">
        <v>36</v>
      </c>
      <c r="D102" s="35">
        <v>131.62457736278117</v>
      </c>
      <c r="E102" s="35">
        <v>292.27195811593731</v>
      </c>
      <c r="F102" s="35">
        <v>309.47120158837595</v>
      </c>
      <c r="G102" s="35">
        <v>145.71719259582511</v>
      </c>
      <c r="H102" s="35">
        <v>317.04233021913228</v>
      </c>
      <c r="I102" s="35">
        <v>179.47790307650939</v>
      </c>
      <c r="J102" s="35">
        <v>544.70105687799992</v>
      </c>
      <c r="K102" s="35">
        <v>282.02427575000002</v>
      </c>
      <c r="L102" s="35">
        <v>249.92246648658289</v>
      </c>
      <c r="M102" s="35">
        <v>180.87951200060002</v>
      </c>
      <c r="N102" s="35">
        <v>42.072953575007553</v>
      </c>
      <c r="O102" s="35">
        <v>112.32048009020528</v>
      </c>
      <c r="P102" s="35">
        <v>30.899623301585024</v>
      </c>
      <c r="Q102" s="35">
        <v>11.178984698999084</v>
      </c>
      <c r="R102" s="35">
        <v>14.371729445644775</v>
      </c>
      <c r="S102" s="35">
        <v>11.241030548350274</v>
      </c>
      <c r="T102" s="35">
        <v>15.464937555988646</v>
      </c>
      <c r="U102" s="35">
        <v>11.76701091737521</v>
      </c>
      <c r="V102" s="35">
        <v>16.614160937372173</v>
      </c>
      <c r="W102" s="35">
        <v>12.308770697470894</v>
      </c>
      <c r="X102" s="35">
        <f>V102*1.04</f>
        <v>17.27872737486706</v>
      </c>
      <c r="Y102" s="35">
        <v>12.866783270969453</v>
      </c>
      <c r="Z102" s="35">
        <f>X102*1.04</f>
        <v>17.969876469861742</v>
      </c>
      <c r="AA102" s="35">
        <f t="shared" si="31"/>
        <v>1496.3302350711026</v>
      </c>
      <c r="AB102" s="35">
        <f t="shared" si="32"/>
        <v>1266.3378622440421</v>
      </c>
    </row>
    <row r="103" spans="1:28" s="7" customFormat="1" ht="15.75" customHeight="1" x14ac:dyDescent="0.25">
      <c r="A103" s="36" t="s">
        <v>165</v>
      </c>
      <c r="B103" s="45" t="s">
        <v>120</v>
      </c>
      <c r="C103" s="38" t="s">
        <v>36</v>
      </c>
      <c r="D103" s="35">
        <f>D104+D105+D106+D108</f>
        <v>1578.0762309319553</v>
      </c>
      <c r="E103" s="35">
        <f t="shared" ref="E103:Z103" si="35">E104+E105+E106+E108</f>
        <v>1954.861915</v>
      </c>
      <c r="F103" s="35">
        <f t="shared" si="35"/>
        <v>600.53121851118544</v>
      </c>
      <c r="G103" s="35">
        <f t="shared" si="35"/>
        <v>631.70590740532407</v>
      </c>
      <c r="H103" s="35">
        <f t="shared" si="35"/>
        <v>419.70937997111656</v>
      </c>
      <c r="I103" s="35">
        <f t="shared" si="35"/>
        <v>544.996682453728</v>
      </c>
      <c r="J103" s="35">
        <f t="shared" si="35"/>
        <v>430.70992309953249</v>
      </c>
      <c r="K103" s="35">
        <f t="shared" si="35"/>
        <v>423.85449516612675</v>
      </c>
      <c r="L103" s="35">
        <f t="shared" si="35"/>
        <v>1091.2605149689584</v>
      </c>
      <c r="M103" s="35">
        <f t="shared" si="35"/>
        <v>330.8894455517995</v>
      </c>
      <c r="N103" s="35">
        <f t="shared" si="35"/>
        <v>225.67629530847938</v>
      </c>
      <c r="O103" s="35">
        <f t="shared" si="35"/>
        <v>244.54208019521843</v>
      </c>
      <c r="P103" s="35">
        <f t="shared" si="35"/>
        <v>200.33934606586263</v>
      </c>
      <c r="Q103" s="35">
        <f t="shared" si="35"/>
        <v>217.39825198224588</v>
      </c>
      <c r="R103" s="35">
        <f t="shared" si="35"/>
        <v>177.82631128208075</v>
      </c>
      <c r="S103" s="35">
        <f t="shared" si="35"/>
        <v>223.27684388002754</v>
      </c>
      <c r="T103" s="35">
        <f t="shared" si="35"/>
        <v>213.61825189012075</v>
      </c>
      <c r="U103" s="35">
        <f t="shared" si="35"/>
        <v>227.7423807576281</v>
      </c>
      <c r="V103" s="35">
        <f t="shared" si="35"/>
        <v>217.72289090970256</v>
      </c>
      <c r="W103" s="35">
        <f t="shared" si="35"/>
        <v>232.29722837278067</v>
      </c>
      <c r="X103" s="35">
        <f t="shared" si="35"/>
        <v>226.43180654609068</v>
      </c>
      <c r="Y103" s="35">
        <f t="shared" si="35"/>
        <v>236.94317294023628</v>
      </c>
      <c r="Z103" s="35">
        <f t="shared" si="35"/>
        <v>235.48907880793428</v>
      </c>
      <c r="AA103" s="35">
        <f t="shared" si="31"/>
        <v>2987.3632019167126</v>
      </c>
      <c r="AB103" s="35">
        <f t="shared" si="32"/>
        <v>3438.7837988498782</v>
      </c>
    </row>
    <row r="104" spans="1:28" s="7" customFormat="1" ht="15.75" customHeight="1" x14ac:dyDescent="0.25">
      <c r="A104" s="36" t="s">
        <v>166</v>
      </c>
      <c r="B104" s="40" t="s">
        <v>167</v>
      </c>
      <c r="C104" s="38" t="s">
        <v>36</v>
      </c>
      <c r="D104" s="35">
        <v>71.687146999999996</v>
      </c>
      <c r="E104" s="35">
        <v>75.362409999999997</v>
      </c>
      <c r="F104" s="35">
        <v>79.557870500000007</v>
      </c>
      <c r="G104" s="35">
        <v>82.860399999999998</v>
      </c>
      <c r="H104" s="35">
        <v>84.028620000000004</v>
      </c>
      <c r="I104" s="35">
        <v>87.666303200000002</v>
      </c>
      <c r="J104" s="35">
        <v>89.426940000000002</v>
      </c>
      <c r="K104" s="35">
        <v>94.041699999999977</v>
      </c>
      <c r="L104" s="35">
        <v>96.490799999999979</v>
      </c>
      <c r="M104" s="35">
        <v>97.762345600000003</v>
      </c>
      <c r="N104" s="35">
        <v>97.983440000000002</v>
      </c>
      <c r="O104" s="35">
        <v>101.67244062399999</v>
      </c>
      <c r="P104" s="35">
        <v>101.51085999999998</v>
      </c>
      <c r="Q104" s="35">
        <v>105.74003264896001</v>
      </c>
      <c r="R104" s="35">
        <v>105.57127000000001</v>
      </c>
      <c r="S104" s="35">
        <v>109.9693599549184</v>
      </c>
      <c r="T104" s="35">
        <v>109.79409000000001</v>
      </c>
      <c r="U104" s="35">
        <v>109.9693599549184</v>
      </c>
      <c r="V104" s="35">
        <v>114.18585</v>
      </c>
      <c r="W104" s="35">
        <v>109.9693599549184</v>
      </c>
      <c r="X104" s="35">
        <f>V104*1.04</f>
        <v>118.75328400000001</v>
      </c>
      <c r="Y104" s="35">
        <v>109.9693599549184</v>
      </c>
      <c r="Z104" s="35">
        <f>X104*1.04</f>
        <v>123.50341536000001</v>
      </c>
      <c r="AA104" s="35">
        <f t="shared" si="31"/>
        <v>1012.5495186926338</v>
      </c>
      <c r="AB104" s="35">
        <f t="shared" si="32"/>
        <v>1041.2485693599999</v>
      </c>
    </row>
    <row r="105" spans="1:28" s="7" customFormat="1" ht="15.75" customHeight="1" x14ac:dyDescent="0.25">
      <c r="A105" s="36" t="s">
        <v>168</v>
      </c>
      <c r="B105" s="40" t="s">
        <v>169</v>
      </c>
      <c r="C105" s="38" t="s">
        <v>36</v>
      </c>
      <c r="D105" s="35">
        <v>107.77908000000001</v>
      </c>
      <c r="E105" s="35">
        <v>209.88810000000001</v>
      </c>
      <c r="F105" s="35">
        <v>329.60908029999996</v>
      </c>
      <c r="G105" s="35">
        <v>292.94473245565302</v>
      </c>
      <c r="H105" s="35">
        <v>143.09</v>
      </c>
      <c r="I105" s="35">
        <v>279.23500000000001</v>
      </c>
      <c r="J105" s="35">
        <v>157.7474</v>
      </c>
      <c r="K105" s="35">
        <v>176.30619999999999</v>
      </c>
      <c r="L105" s="35">
        <v>5.3823690929090278</v>
      </c>
      <c r="M105" s="35">
        <v>112.16200000000001</v>
      </c>
      <c r="N105" s="35">
        <v>13.491434462307176</v>
      </c>
      <c r="O105" s="35">
        <v>32.814999999999998</v>
      </c>
      <c r="P105" s="35">
        <v>2.0088287671235201</v>
      </c>
      <c r="Q105" s="35">
        <v>0</v>
      </c>
      <c r="R105" s="35">
        <v>0</v>
      </c>
      <c r="S105" s="35">
        <v>0</v>
      </c>
      <c r="T105" s="35">
        <v>0</v>
      </c>
      <c r="U105" s="35">
        <v>0</v>
      </c>
      <c r="V105" s="35">
        <v>0</v>
      </c>
      <c r="W105" s="35">
        <v>0</v>
      </c>
      <c r="X105" s="35">
        <f>V105</f>
        <v>0</v>
      </c>
      <c r="Y105" s="35">
        <v>0</v>
      </c>
      <c r="Z105" s="35">
        <f>X105</f>
        <v>0</v>
      </c>
      <c r="AA105" s="35">
        <f t="shared" si="31"/>
        <v>622.12059999999997</v>
      </c>
      <c r="AB105" s="35">
        <f t="shared" si="32"/>
        <v>321.7200323223397</v>
      </c>
    </row>
    <row r="106" spans="1:28" s="7" customFormat="1" ht="15.75" customHeight="1" x14ac:dyDescent="0.25">
      <c r="A106" s="36" t="s">
        <v>170</v>
      </c>
      <c r="B106" s="40" t="s">
        <v>171</v>
      </c>
      <c r="C106" s="38" t="s">
        <v>36</v>
      </c>
      <c r="D106" s="35">
        <v>1116.9548300000001</v>
      </c>
      <c r="E106" s="35">
        <v>1013.84691</v>
      </c>
      <c r="F106" s="35">
        <v>78.355899999999991</v>
      </c>
      <c r="G106" s="35">
        <v>185.81516392</v>
      </c>
      <c r="H106" s="35">
        <v>91.096779999999995</v>
      </c>
      <c r="I106" s="35">
        <v>97.188458740000002</v>
      </c>
      <c r="J106" s="35">
        <v>38.482170865999997</v>
      </c>
      <c r="K106" s="35">
        <v>12.252694840000002</v>
      </c>
      <c r="L106" s="35">
        <v>848.84540999999979</v>
      </c>
      <c r="M106" s="35">
        <v>0</v>
      </c>
      <c r="N106" s="35">
        <v>0</v>
      </c>
      <c r="O106" s="35">
        <v>0</v>
      </c>
      <c r="P106" s="35">
        <v>0</v>
      </c>
      <c r="Q106" s="35">
        <v>0</v>
      </c>
      <c r="R106" s="35">
        <v>0</v>
      </c>
      <c r="S106" s="35">
        <v>0</v>
      </c>
      <c r="T106" s="35">
        <v>0</v>
      </c>
      <c r="U106" s="35">
        <v>0</v>
      </c>
      <c r="V106" s="35">
        <v>0</v>
      </c>
      <c r="W106" s="35">
        <v>0</v>
      </c>
      <c r="X106" s="35">
        <f>V106</f>
        <v>0</v>
      </c>
      <c r="Y106" s="35">
        <v>0</v>
      </c>
      <c r="Z106" s="35">
        <f>X106</f>
        <v>0</v>
      </c>
      <c r="AA106" s="35">
        <f t="shared" si="31"/>
        <v>141.83164570599999</v>
      </c>
      <c r="AB106" s="35">
        <f t="shared" si="32"/>
        <v>978.4243608659998</v>
      </c>
    </row>
    <row r="107" spans="1:28" s="7" customFormat="1" ht="15.75" customHeight="1" x14ac:dyDescent="0.25">
      <c r="A107" s="36" t="s">
        <v>172</v>
      </c>
      <c r="B107" s="43" t="s">
        <v>173</v>
      </c>
      <c r="C107" s="38" t="s">
        <v>36</v>
      </c>
      <c r="D107" s="35">
        <v>1079.98775</v>
      </c>
      <c r="E107" s="35">
        <v>1008.5982700000001</v>
      </c>
      <c r="F107" s="35">
        <v>77.660076000000004</v>
      </c>
      <c r="G107" s="35">
        <v>150.17095423000001</v>
      </c>
      <c r="H107" s="35">
        <v>58.875730000000004</v>
      </c>
      <c r="I107" s="35">
        <v>97.188458740000002</v>
      </c>
      <c r="J107" s="35">
        <v>38.482170865999997</v>
      </c>
      <c r="K107" s="35">
        <v>12.252694840000002</v>
      </c>
      <c r="L107" s="35">
        <v>832.5534399999998</v>
      </c>
      <c r="M107" s="35">
        <v>0</v>
      </c>
      <c r="N107" s="35">
        <v>0</v>
      </c>
      <c r="O107" s="35">
        <v>0</v>
      </c>
      <c r="P107" s="35">
        <v>0</v>
      </c>
      <c r="Q107" s="35">
        <v>0</v>
      </c>
      <c r="R107" s="35">
        <v>0</v>
      </c>
      <c r="S107" s="35">
        <v>0</v>
      </c>
      <c r="T107" s="35">
        <v>0</v>
      </c>
      <c r="U107" s="35">
        <v>0</v>
      </c>
      <c r="V107" s="35">
        <v>0</v>
      </c>
      <c r="W107" s="35">
        <v>0</v>
      </c>
      <c r="X107" s="35">
        <f>V107</f>
        <v>0</v>
      </c>
      <c r="Y107" s="35">
        <v>0</v>
      </c>
      <c r="Z107" s="35">
        <f>X107</f>
        <v>0</v>
      </c>
      <c r="AA107" s="35">
        <f t="shared" si="31"/>
        <v>109.610595706</v>
      </c>
      <c r="AB107" s="35">
        <f t="shared" si="32"/>
        <v>929.91134086599982</v>
      </c>
    </row>
    <row r="108" spans="1:28" s="7" customFormat="1" ht="15.75" customHeight="1" x14ac:dyDescent="0.25">
      <c r="A108" s="36" t="s">
        <v>174</v>
      </c>
      <c r="B108" s="40" t="s">
        <v>175</v>
      </c>
      <c r="C108" s="38" t="s">
        <v>36</v>
      </c>
      <c r="D108" s="35">
        <v>281.65517393195535</v>
      </c>
      <c r="E108" s="35">
        <v>655.76449500000001</v>
      </c>
      <c r="F108" s="35">
        <v>113.00836771118539</v>
      </c>
      <c r="G108" s="35">
        <v>70.085611029671014</v>
      </c>
      <c r="H108" s="35">
        <v>101.49397997111652</v>
      </c>
      <c r="I108" s="35">
        <v>80.906920513727968</v>
      </c>
      <c r="J108" s="35">
        <v>145.05341223353244</v>
      </c>
      <c r="K108" s="35">
        <v>141.25390032612677</v>
      </c>
      <c r="L108" s="35">
        <v>140.54193587604948</v>
      </c>
      <c r="M108" s="35">
        <v>120.96509995179949</v>
      </c>
      <c r="N108" s="35">
        <v>114.2014208461722</v>
      </c>
      <c r="O108" s="35">
        <v>110.05463957121844</v>
      </c>
      <c r="P108" s="35">
        <v>96.819657298739145</v>
      </c>
      <c r="Q108" s="35">
        <v>111.65821933328587</v>
      </c>
      <c r="R108" s="35">
        <v>72.25504128208074</v>
      </c>
      <c r="S108" s="35">
        <v>113.30748392510914</v>
      </c>
      <c r="T108" s="35">
        <v>103.82416189012073</v>
      </c>
      <c r="U108" s="35">
        <v>117.77302080270969</v>
      </c>
      <c r="V108" s="35">
        <v>103.53704090970255</v>
      </c>
      <c r="W108" s="35">
        <v>122.32786841786226</v>
      </c>
      <c r="X108" s="35">
        <f>V108*1.04</f>
        <v>107.67852254609066</v>
      </c>
      <c r="Y108" s="35">
        <v>126.97381298531788</v>
      </c>
      <c r="Z108" s="35">
        <f>X108*1.04</f>
        <v>111.98566344793429</v>
      </c>
      <c r="AA108" s="35">
        <f t="shared" si="31"/>
        <v>1210.8614375180784</v>
      </c>
      <c r="AB108" s="35">
        <f t="shared" si="32"/>
        <v>1097.3908363015389</v>
      </c>
    </row>
    <row r="109" spans="1:28" s="31" customFormat="1" ht="29.25" customHeight="1" x14ac:dyDescent="0.25">
      <c r="A109" s="32" t="s">
        <v>176</v>
      </c>
      <c r="B109" s="33" t="s">
        <v>177</v>
      </c>
      <c r="C109" s="34" t="s">
        <v>36</v>
      </c>
      <c r="D109" s="35">
        <f>SUM(D110,D114:D120,D123)</f>
        <v>118.30830657565073</v>
      </c>
      <c r="E109" s="35">
        <f t="shared" ref="E109:Z109" si="36">SUM(E110,E114:E120,E123)</f>
        <v>-358.19225030807581</v>
      </c>
      <c r="F109" s="35">
        <f t="shared" si="36"/>
        <v>711.96433940470388</v>
      </c>
      <c r="G109" s="35">
        <f t="shared" si="36"/>
        <v>103.43275538022138</v>
      </c>
      <c r="H109" s="35">
        <f t="shared" si="36"/>
        <v>403.63241010118622</v>
      </c>
      <c r="I109" s="35">
        <f t="shared" si="36"/>
        <v>379.72159756262914</v>
      </c>
      <c r="J109" s="35">
        <f t="shared" si="36"/>
        <v>788.4627679184407</v>
      </c>
      <c r="K109" s="35">
        <f t="shared" si="36"/>
        <v>394.86309970983189</v>
      </c>
      <c r="L109" s="35">
        <f t="shared" si="36"/>
        <v>172.47404023018535</v>
      </c>
      <c r="M109" s="35">
        <f t="shared" si="36"/>
        <v>623.78275635136845</v>
      </c>
      <c r="N109" s="35">
        <f t="shared" si="36"/>
        <v>580.74739829223563</v>
      </c>
      <c r="O109" s="35">
        <f t="shared" si="36"/>
        <v>173.59868016405591</v>
      </c>
      <c r="P109" s="35">
        <f t="shared" si="36"/>
        <v>23.068327131598878</v>
      </c>
      <c r="Q109" s="35">
        <f t="shared" si="36"/>
        <v>140.02894588517543</v>
      </c>
      <c r="R109" s="35">
        <f t="shared" si="36"/>
        <v>101.56033205106584</v>
      </c>
      <c r="S109" s="35">
        <f t="shared" si="36"/>
        <v>288.19402582411573</v>
      </c>
      <c r="T109" s="35">
        <f t="shared" si="36"/>
        <v>119.99659681638776</v>
      </c>
      <c r="U109" s="35">
        <f t="shared" si="36"/>
        <v>286.63452785919742</v>
      </c>
      <c r="V109" s="35">
        <f t="shared" si="36"/>
        <v>248.31545389026553</v>
      </c>
      <c r="W109" s="35">
        <f t="shared" si="36"/>
        <v>271.9318383085436</v>
      </c>
      <c r="X109" s="35">
        <f t="shared" si="36"/>
        <v>253.21537470196566</v>
      </c>
      <c r="Y109" s="35">
        <f t="shared" si="36"/>
        <v>255.54406716747184</v>
      </c>
      <c r="Z109" s="35">
        <f t="shared" si="36"/>
        <v>258.168346799397</v>
      </c>
      <c r="AA109" s="35">
        <f t="shared" si="31"/>
        <v>3626.6731192893876</v>
      </c>
      <c r="AB109" s="35">
        <f t="shared" si="32"/>
        <v>2949.6410479327287</v>
      </c>
    </row>
    <row r="110" spans="1:28" s="7" customFormat="1" ht="31.5" customHeight="1" x14ac:dyDescent="0.25">
      <c r="A110" s="36" t="s">
        <v>178</v>
      </c>
      <c r="B110" s="39" t="s">
        <v>179</v>
      </c>
      <c r="C110" s="38" t="s">
        <v>36</v>
      </c>
      <c r="D110" s="35">
        <f>SUM(D111:D113)</f>
        <v>0</v>
      </c>
      <c r="E110" s="35">
        <f t="shared" ref="E110:Z110" si="37">SUM(E111:E113)</f>
        <v>0</v>
      </c>
      <c r="F110" s="35">
        <f t="shared" si="37"/>
        <v>0</v>
      </c>
      <c r="G110" s="35">
        <f t="shared" si="37"/>
        <v>0</v>
      </c>
      <c r="H110" s="35">
        <f t="shared" si="37"/>
        <v>0</v>
      </c>
      <c r="I110" s="35">
        <f t="shared" si="37"/>
        <v>0</v>
      </c>
      <c r="J110" s="35">
        <f t="shared" si="37"/>
        <v>0</v>
      </c>
      <c r="K110" s="35">
        <f t="shared" si="37"/>
        <v>0</v>
      </c>
      <c r="L110" s="35">
        <f t="shared" si="37"/>
        <v>0</v>
      </c>
      <c r="M110" s="35">
        <f t="shared" si="37"/>
        <v>0</v>
      </c>
      <c r="N110" s="35">
        <f t="shared" si="37"/>
        <v>0</v>
      </c>
      <c r="O110" s="35">
        <f t="shared" si="37"/>
        <v>0</v>
      </c>
      <c r="P110" s="35">
        <f t="shared" si="37"/>
        <v>0</v>
      </c>
      <c r="Q110" s="35">
        <f t="shared" si="37"/>
        <v>0</v>
      </c>
      <c r="R110" s="35">
        <f t="shared" si="37"/>
        <v>0</v>
      </c>
      <c r="S110" s="35">
        <f t="shared" si="37"/>
        <v>0</v>
      </c>
      <c r="T110" s="35">
        <f t="shared" si="37"/>
        <v>0</v>
      </c>
      <c r="U110" s="35">
        <f t="shared" si="37"/>
        <v>0</v>
      </c>
      <c r="V110" s="35">
        <f t="shared" si="37"/>
        <v>0</v>
      </c>
      <c r="W110" s="35">
        <f t="shared" si="37"/>
        <v>0</v>
      </c>
      <c r="X110" s="35">
        <f t="shared" si="37"/>
        <v>0</v>
      </c>
      <c r="Y110" s="35">
        <f t="shared" si="37"/>
        <v>0</v>
      </c>
      <c r="Z110" s="35">
        <f t="shared" si="37"/>
        <v>0</v>
      </c>
      <c r="AA110" s="35">
        <f t="shared" si="31"/>
        <v>0</v>
      </c>
      <c r="AB110" s="35">
        <f t="shared" si="32"/>
        <v>0</v>
      </c>
    </row>
    <row r="111" spans="1:28" s="7" customFormat="1" ht="31.5" customHeight="1" x14ac:dyDescent="0.25">
      <c r="A111" s="36" t="s">
        <v>180</v>
      </c>
      <c r="B111" s="41" t="s">
        <v>40</v>
      </c>
      <c r="C111" s="38" t="s">
        <v>36</v>
      </c>
      <c r="D111" s="35">
        <v>0</v>
      </c>
      <c r="E111" s="35">
        <v>0</v>
      </c>
      <c r="F111" s="35">
        <v>0</v>
      </c>
      <c r="G111" s="35">
        <v>0</v>
      </c>
      <c r="H111" s="35">
        <v>0</v>
      </c>
      <c r="I111" s="35">
        <v>0</v>
      </c>
      <c r="J111" s="35">
        <v>0</v>
      </c>
      <c r="K111" s="35">
        <v>0</v>
      </c>
      <c r="L111" s="35">
        <v>0</v>
      </c>
      <c r="M111" s="35">
        <v>0</v>
      </c>
      <c r="N111" s="35">
        <v>0</v>
      </c>
      <c r="O111" s="35">
        <v>0</v>
      </c>
      <c r="P111" s="35">
        <v>0</v>
      </c>
      <c r="Q111" s="35">
        <v>0</v>
      </c>
      <c r="R111" s="35">
        <v>0</v>
      </c>
      <c r="S111" s="35">
        <v>0</v>
      </c>
      <c r="T111" s="35">
        <v>0</v>
      </c>
      <c r="U111" s="35">
        <v>0</v>
      </c>
      <c r="V111" s="35">
        <v>0</v>
      </c>
      <c r="W111" s="35">
        <v>0</v>
      </c>
      <c r="X111" s="35">
        <v>0</v>
      </c>
      <c r="Y111" s="35">
        <v>0</v>
      </c>
      <c r="Z111" s="35">
        <v>0</v>
      </c>
      <c r="AA111" s="35">
        <f t="shared" si="31"/>
        <v>0</v>
      </c>
      <c r="AB111" s="35">
        <f t="shared" si="32"/>
        <v>0</v>
      </c>
    </row>
    <row r="112" spans="1:28" s="7" customFormat="1" ht="31.5" customHeight="1" x14ac:dyDescent="0.25">
      <c r="A112" s="36" t="s">
        <v>181</v>
      </c>
      <c r="B112" s="41" t="s">
        <v>42</v>
      </c>
      <c r="C112" s="38" t="s">
        <v>36</v>
      </c>
      <c r="D112" s="35">
        <v>0</v>
      </c>
      <c r="E112" s="35">
        <v>0</v>
      </c>
      <c r="F112" s="35">
        <v>0</v>
      </c>
      <c r="G112" s="35">
        <v>0</v>
      </c>
      <c r="H112" s="35">
        <v>0</v>
      </c>
      <c r="I112" s="35">
        <v>0</v>
      </c>
      <c r="J112" s="35">
        <v>0</v>
      </c>
      <c r="K112" s="35">
        <v>0</v>
      </c>
      <c r="L112" s="35">
        <v>0</v>
      </c>
      <c r="M112" s="35">
        <v>0</v>
      </c>
      <c r="N112" s="35">
        <v>0</v>
      </c>
      <c r="O112" s="35">
        <v>0</v>
      </c>
      <c r="P112" s="35">
        <v>0</v>
      </c>
      <c r="Q112" s="35">
        <v>0</v>
      </c>
      <c r="R112" s="35">
        <v>0</v>
      </c>
      <c r="S112" s="35">
        <v>0</v>
      </c>
      <c r="T112" s="35">
        <v>0</v>
      </c>
      <c r="U112" s="35">
        <v>0</v>
      </c>
      <c r="V112" s="35">
        <v>0</v>
      </c>
      <c r="W112" s="35">
        <v>0</v>
      </c>
      <c r="X112" s="35">
        <v>0</v>
      </c>
      <c r="Y112" s="35">
        <v>0</v>
      </c>
      <c r="Z112" s="35">
        <v>0</v>
      </c>
      <c r="AA112" s="35">
        <f t="shared" si="31"/>
        <v>0</v>
      </c>
      <c r="AB112" s="35">
        <f t="shared" si="32"/>
        <v>0</v>
      </c>
    </row>
    <row r="113" spans="1:28" s="7" customFormat="1" ht="31.5" customHeight="1" x14ac:dyDescent="0.25">
      <c r="A113" s="36" t="s">
        <v>182</v>
      </c>
      <c r="B113" s="41" t="s">
        <v>44</v>
      </c>
      <c r="C113" s="38" t="s">
        <v>36</v>
      </c>
      <c r="D113" s="35">
        <v>0</v>
      </c>
      <c r="E113" s="35">
        <v>0</v>
      </c>
      <c r="F113" s="35">
        <v>0</v>
      </c>
      <c r="G113" s="35">
        <v>0</v>
      </c>
      <c r="H113" s="35">
        <v>0</v>
      </c>
      <c r="I113" s="35">
        <v>0</v>
      </c>
      <c r="J113" s="35">
        <v>0</v>
      </c>
      <c r="K113" s="35">
        <v>0</v>
      </c>
      <c r="L113" s="35">
        <v>0</v>
      </c>
      <c r="M113" s="35">
        <v>0</v>
      </c>
      <c r="N113" s="35">
        <v>0</v>
      </c>
      <c r="O113" s="35">
        <v>0</v>
      </c>
      <c r="P113" s="35">
        <v>0</v>
      </c>
      <c r="Q113" s="35">
        <v>0</v>
      </c>
      <c r="R113" s="35">
        <v>0</v>
      </c>
      <c r="S113" s="35">
        <v>0</v>
      </c>
      <c r="T113" s="35">
        <v>0</v>
      </c>
      <c r="U113" s="35">
        <v>0</v>
      </c>
      <c r="V113" s="35">
        <v>0</v>
      </c>
      <c r="W113" s="35">
        <v>0</v>
      </c>
      <c r="X113" s="35">
        <v>0</v>
      </c>
      <c r="Y113" s="35">
        <v>0</v>
      </c>
      <c r="Z113" s="35">
        <v>0</v>
      </c>
      <c r="AA113" s="35">
        <f t="shared" si="31"/>
        <v>0</v>
      </c>
      <c r="AB113" s="35">
        <f t="shared" si="32"/>
        <v>0</v>
      </c>
    </row>
    <row r="114" spans="1:28" s="7" customFormat="1" ht="15.75" customHeight="1" x14ac:dyDescent="0.25">
      <c r="A114" s="36" t="s">
        <v>183</v>
      </c>
      <c r="B114" s="37" t="s">
        <v>46</v>
      </c>
      <c r="C114" s="38" t="s">
        <v>36</v>
      </c>
      <c r="D114" s="35" t="s">
        <v>47</v>
      </c>
      <c r="E114" s="35" t="s">
        <v>47</v>
      </c>
      <c r="F114" s="35" t="s">
        <v>47</v>
      </c>
      <c r="G114" s="35" t="s">
        <v>47</v>
      </c>
      <c r="H114" s="35" t="s">
        <v>47</v>
      </c>
      <c r="I114" s="35" t="s">
        <v>47</v>
      </c>
      <c r="J114" s="35" t="s">
        <v>47</v>
      </c>
      <c r="K114" s="35" t="s">
        <v>47</v>
      </c>
      <c r="L114" s="35" t="s">
        <v>47</v>
      </c>
      <c r="M114" s="35" t="s">
        <v>47</v>
      </c>
      <c r="N114" s="35" t="s">
        <v>47</v>
      </c>
      <c r="O114" s="35" t="s">
        <v>47</v>
      </c>
      <c r="P114" s="35" t="s">
        <v>47</v>
      </c>
      <c r="Q114" s="35" t="s">
        <v>47</v>
      </c>
      <c r="R114" s="35" t="s">
        <v>47</v>
      </c>
      <c r="S114" s="35" t="s">
        <v>47</v>
      </c>
      <c r="T114" s="35" t="s">
        <v>47</v>
      </c>
      <c r="U114" s="35" t="s">
        <v>47</v>
      </c>
      <c r="V114" s="35" t="s">
        <v>47</v>
      </c>
      <c r="W114" s="35" t="s">
        <v>47</v>
      </c>
      <c r="X114" s="35" t="s">
        <v>47</v>
      </c>
      <c r="Y114" s="35" t="s">
        <v>47</v>
      </c>
      <c r="Z114" s="35" t="s">
        <v>47</v>
      </c>
      <c r="AA114" s="35" t="s">
        <v>47</v>
      </c>
      <c r="AB114" s="35" t="s">
        <v>47</v>
      </c>
    </row>
    <row r="115" spans="1:28" s="7" customFormat="1" ht="15.75" customHeight="1" x14ac:dyDescent="0.25">
      <c r="A115" s="36" t="s">
        <v>184</v>
      </c>
      <c r="B115" s="37" t="s">
        <v>49</v>
      </c>
      <c r="C115" s="38" t="s">
        <v>36</v>
      </c>
      <c r="D115" s="35">
        <v>81.897994168871662</v>
      </c>
      <c r="E115" s="35">
        <v>-271.48422674980623</v>
      </c>
      <c r="F115" s="35">
        <v>386.0348326514424</v>
      </c>
      <c r="G115" s="35">
        <v>85.010832580787252</v>
      </c>
      <c r="H115" s="35">
        <v>367.69103180559051</v>
      </c>
      <c r="I115" s="35">
        <v>368.43612158866733</v>
      </c>
      <c r="J115" s="35">
        <v>742.39395037026281</v>
      </c>
      <c r="K115" s="35">
        <v>383.34131979710918</v>
      </c>
      <c r="L115" s="35">
        <v>199.7543011351074</v>
      </c>
      <c r="M115" s="35">
        <v>131.60504707389453</v>
      </c>
      <c r="N115" s="35">
        <v>81.799281445560339</v>
      </c>
      <c r="O115" s="35">
        <v>196.82112978263129</v>
      </c>
      <c r="P115" s="35">
        <v>-65.506129374350238</v>
      </c>
      <c r="Q115" s="35">
        <v>163.42988487555166</v>
      </c>
      <c r="R115" s="35">
        <v>128.60153926108376</v>
      </c>
      <c r="S115" s="35">
        <v>311.53926596701729</v>
      </c>
      <c r="T115" s="35">
        <v>145.70015167925592</v>
      </c>
      <c r="U115" s="35">
        <v>304.82451474549435</v>
      </c>
      <c r="V115" s="35">
        <v>280.63303237369058</v>
      </c>
      <c r="W115" s="35">
        <v>290.90646740729977</v>
      </c>
      <c r="X115" s="35">
        <f>V115*1.03</f>
        <v>289.05202334490133</v>
      </c>
      <c r="Y115" s="35">
        <v>275.34017060136938</v>
      </c>
      <c r="Z115" s="35">
        <f>X115*1.03</f>
        <v>297.7235840452484</v>
      </c>
      <c r="AA115" s="35">
        <f>H115+J115+K115+M115+O115+Q115+S115+U115+W115+Y115</f>
        <v>3167.8927824262205</v>
      </c>
      <c r="AB115" s="35">
        <f>H115+J115+L115+N115+P115+R115+T115+V115+X115+Z115</f>
        <v>2467.8427660863513</v>
      </c>
    </row>
    <row r="116" spans="1:28" s="7" customFormat="1" ht="15.75" customHeight="1" x14ac:dyDescent="0.25">
      <c r="A116" s="36" t="s">
        <v>185</v>
      </c>
      <c r="B116" s="37" t="s">
        <v>51</v>
      </c>
      <c r="C116" s="38" t="s">
        <v>36</v>
      </c>
      <c r="D116" s="35" t="s">
        <v>47</v>
      </c>
      <c r="E116" s="35" t="s">
        <v>47</v>
      </c>
      <c r="F116" s="35" t="s">
        <v>47</v>
      </c>
      <c r="G116" s="35" t="s">
        <v>47</v>
      </c>
      <c r="H116" s="35" t="s">
        <v>47</v>
      </c>
      <c r="I116" s="35" t="s">
        <v>47</v>
      </c>
      <c r="J116" s="35" t="s">
        <v>47</v>
      </c>
      <c r="K116" s="35" t="s">
        <v>47</v>
      </c>
      <c r="L116" s="35" t="s">
        <v>47</v>
      </c>
      <c r="M116" s="35" t="s">
        <v>47</v>
      </c>
      <c r="N116" s="35" t="s">
        <v>47</v>
      </c>
      <c r="O116" s="35" t="s">
        <v>47</v>
      </c>
      <c r="P116" s="35" t="s">
        <v>47</v>
      </c>
      <c r="Q116" s="35" t="s">
        <v>47</v>
      </c>
      <c r="R116" s="35" t="s">
        <v>47</v>
      </c>
      <c r="S116" s="35" t="s">
        <v>47</v>
      </c>
      <c r="T116" s="35" t="s">
        <v>47</v>
      </c>
      <c r="U116" s="35" t="s">
        <v>47</v>
      </c>
      <c r="V116" s="35" t="s">
        <v>47</v>
      </c>
      <c r="W116" s="35" t="s">
        <v>47</v>
      </c>
      <c r="X116" s="35" t="s">
        <v>47</v>
      </c>
      <c r="Y116" s="35" t="s">
        <v>47</v>
      </c>
      <c r="Z116" s="35" t="s">
        <v>47</v>
      </c>
      <c r="AA116" s="35" t="s">
        <v>47</v>
      </c>
      <c r="AB116" s="35" t="s">
        <v>47</v>
      </c>
    </row>
    <row r="117" spans="1:28" s="7" customFormat="1" ht="15.75" customHeight="1" x14ac:dyDescent="0.25">
      <c r="A117" s="36" t="s">
        <v>186</v>
      </c>
      <c r="B117" s="37" t="s">
        <v>53</v>
      </c>
      <c r="C117" s="38" t="s">
        <v>36</v>
      </c>
      <c r="D117" s="35">
        <v>-18.393917083620654</v>
      </c>
      <c r="E117" s="35">
        <v>-31.352146097892117</v>
      </c>
      <c r="F117" s="35">
        <v>-29.066964185044736</v>
      </c>
      <c r="G117" s="35">
        <v>-23.522244252901856</v>
      </c>
      <c r="H117" s="35">
        <v>-20.050901282180764</v>
      </c>
      <c r="I117" s="35">
        <v>-38.577805424739971</v>
      </c>
      <c r="J117" s="35">
        <v>-26.281341671955058</v>
      </c>
      <c r="K117" s="35">
        <v>-47.341561957084885</v>
      </c>
      <c r="L117" s="35">
        <v>-26.748888542996504</v>
      </c>
      <c r="M117" s="35">
        <v>461.66785016205699</v>
      </c>
      <c r="N117" s="35">
        <v>468.59131390761917</v>
      </c>
      <c r="O117" s="35">
        <v>-55.660794092931219</v>
      </c>
      <c r="P117" s="35">
        <v>59.687140963961035</v>
      </c>
      <c r="Q117" s="35">
        <v>-57.844257406572439</v>
      </c>
      <c r="R117" s="35">
        <v>-60.295231576017088</v>
      </c>
      <c r="S117" s="35">
        <v>-59.878018312798446</v>
      </c>
      <c r="T117" s="35">
        <v>-57.385835664489328</v>
      </c>
      <c r="U117" s="35">
        <v>-60.939792134218322</v>
      </c>
      <c r="V117" s="35">
        <v>-65.555073524109488</v>
      </c>
      <c r="W117" s="35">
        <v>-62.975718014251399</v>
      </c>
      <c r="X117" s="35">
        <f>V117*1.04</f>
        <v>-68.177276465073874</v>
      </c>
      <c r="Y117" s="35">
        <v>-65.083402092341288</v>
      </c>
      <c r="Z117" s="35">
        <f>X117*1.04</f>
        <v>-70.904367523676825</v>
      </c>
      <c r="AA117" s="35">
        <f t="shared" ref="AA117:AA118" si="38">H117+J117+K117+M117+O117+Q117+S117+U117+W117+Y117</f>
        <v>5.6120631977231739</v>
      </c>
      <c r="AB117" s="35">
        <f t="shared" ref="AB117:AB118" si="39">H117+J117+L117+N117+P117+R117+T117+V117+X117+Z117</f>
        <v>132.87953862108125</v>
      </c>
    </row>
    <row r="118" spans="1:28" s="7" customFormat="1" ht="15.75" customHeight="1" x14ac:dyDescent="0.25">
      <c r="A118" s="36" t="s">
        <v>187</v>
      </c>
      <c r="B118" s="37" t="s">
        <v>55</v>
      </c>
      <c r="C118" s="38" t="s">
        <v>36</v>
      </c>
      <c r="D118" s="35">
        <v>0</v>
      </c>
      <c r="E118" s="35">
        <v>0</v>
      </c>
      <c r="F118" s="35">
        <v>0</v>
      </c>
      <c r="G118" s="35">
        <v>0</v>
      </c>
      <c r="H118" s="35">
        <v>0</v>
      </c>
      <c r="I118" s="35">
        <v>0</v>
      </c>
      <c r="J118" s="35">
        <v>0</v>
      </c>
      <c r="K118" s="35">
        <v>0</v>
      </c>
      <c r="L118" s="35">
        <v>-56.985296779902988</v>
      </c>
      <c r="M118" s="35">
        <v>0</v>
      </c>
      <c r="N118" s="35">
        <v>0</v>
      </c>
      <c r="O118" s="35">
        <v>0</v>
      </c>
      <c r="P118" s="35">
        <v>0</v>
      </c>
      <c r="Q118" s="35">
        <v>0</v>
      </c>
      <c r="R118" s="35">
        <v>0</v>
      </c>
      <c r="S118" s="35">
        <v>0</v>
      </c>
      <c r="T118" s="35">
        <v>0</v>
      </c>
      <c r="U118" s="35">
        <v>0</v>
      </c>
      <c r="V118" s="35">
        <v>0</v>
      </c>
      <c r="W118" s="35">
        <v>0</v>
      </c>
      <c r="X118" s="35">
        <f>V118*1.03</f>
        <v>0</v>
      </c>
      <c r="Y118" s="35">
        <v>0</v>
      </c>
      <c r="Z118" s="35">
        <f>X118*1.03</f>
        <v>0</v>
      </c>
      <c r="AA118" s="35">
        <f t="shared" si="38"/>
        <v>0</v>
      </c>
      <c r="AB118" s="35">
        <f t="shared" si="39"/>
        <v>-56.985296779902988</v>
      </c>
    </row>
    <row r="119" spans="1:28" s="7" customFormat="1" ht="15.75" customHeight="1" x14ac:dyDescent="0.25">
      <c r="A119" s="36" t="s">
        <v>188</v>
      </c>
      <c r="B119" s="37" t="s">
        <v>57</v>
      </c>
      <c r="C119" s="38" t="s">
        <v>36</v>
      </c>
      <c r="D119" s="35" t="s">
        <v>47</v>
      </c>
      <c r="E119" s="35" t="s">
        <v>47</v>
      </c>
      <c r="F119" s="35" t="s">
        <v>47</v>
      </c>
      <c r="G119" s="35" t="s">
        <v>47</v>
      </c>
      <c r="H119" s="35" t="s">
        <v>47</v>
      </c>
      <c r="I119" s="35" t="s">
        <v>47</v>
      </c>
      <c r="J119" s="35" t="s">
        <v>47</v>
      </c>
      <c r="K119" s="35" t="s">
        <v>47</v>
      </c>
      <c r="L119" s="35" t="s">
        <v>47</v>
      </c>
      <c r="M119" s="35" t="s">
        <v>47</v>
      </c>
      <c r="N119" s="35" t="s">
        <v>47</v>
      </c>
      <c r="O119" s="35" t="s">
        <v>47</v>
      </c>
      <c r="P119" s="35" t="s">
        <v>47</v>
      </c>
      <c r="Q119" s="35" t="s">
        <v>47</v>
      </c>
      <c r="R119" s="35" t="s">
        <v>47</v>
      </c>
      <c r="S119" s="35" t="s">
        <v>47</v>
      </c>
      <c r="T119" s="35" t="s">
        <v>47</v>
      </c>
      <c r="U119" s="35" t="s">
        <v>47</v>
      </c>
      <c r="V119" s="35" t="s">
        <v>47</v>
      </c>
      <c r="W119" s="35" t="s">
        <v>47</v>
      </c>
      <c r="X119" s="35" t="s">
        <v>47</v>
      </c>
      <c r="Y119" s="35" t="s">
        <v>47</v>
      </c>
      <c r="Z119" s="35" t="s">
        <v>47</v>
      </c>
      <c r="AA119" s="35" t="s">
        <v>47</v>
      </c>
      <c r="AB119" s="35" t="s">
        <v>47</v>
      </c>
    </row>
    <row r="120" spans="1:28" s="7" customFormat="1" ht="31.5" customHeight="1" x14ac:dyDescent="0.25">
      <c r="A120" s="36" t="s">
        <v>189</v>
      </c>
      <c r="B120" s="39" t="s">
        <v>59</v>
      </c>
      <c r="C120" s="38" t="s">
        <v>36</v>
      </c>
      <c r="D120" s="35" t="s">
        <v>47</v>
      </c>
      <c r="E120" s="35" t="s">
        <v>47</v>
      </c>
      <c r="F120" s="35" t="s">
        <v>47</v>
      </c>
      <c r="G120" s="35" t="s">
        <v>47</v>
      </c>
      <c r="H120" s="35" t="s">
        <v>47</v>
      </c>
      <c r="I120" s="35" t="s">
        <v>47</v>
      </c>
      <c r="J120" s="35" t="s">
        <v>47</v>
      </c>
      <c r="K120" s="35" t="s">
        <v>47</v>
      </c>
      <c r="L120" s="35" t="s">
        <v>47</v>
      </c>
      <c r="M120" s="35" t="s">
        <v>47</v>
      </c>
      <c r="N120" s="35" t="s">
        <v>47</v>
      </c>
      <c r="O120" s="35" t="s">
        <v>47</v>
      </c>
      <c r="P120" s="35" t="s">
        <v>47</v>
      </c>
      <c r="Q120" s="35" t="s">
        <v>47</v>
      </c>
      <c r="R120" s="35" t="s">
        <v>47</v>
      </c>
      <c r="S120" s="35" t="s">
        <v>47</v>
      </c>
      <c r="T120" s="35" t="s">
        <v>47</v>
      </c>
      <c r="U120" s="35" t="s">
        <v>47</v>
      </c>
      <c r="V120" s="35" t="s">
        <v>47</v>
      </c>
      <c r="W120" s="35" t="s">
        <v>47</v>
      </c>
      <c r="X120" s="35" t="s">
        <v>47</v>
      </c>
      <c r="Y120" s="35" t="s">
        <v>47</v>
      </c>
      <c r="Z120" s="35" t="s">
        <v>47</v>
      </c>
      <c r="AA120" s="35" t="s">
        <v>47</v>
      </c>
      <c r="AB120" s="35" t="s">
        <v>47</v>
      </c>
    </row>
    <row r="121" spans="1:28" s="7" customFormat="1" ht="15.75" customHeight="1" x14ac:dyDescent="0.25">
      <c r="A121" s="36" t="s">
        <v>190</v>
      </c>
      <c r="B121" s="40" t="s">
        <v>61</v>
      </c>
      <c r="C121" s="38" t="s">
        <v>36</v>
      </c>
      <c r="D121" s="35" t="s">
        <v>47</v>
      </c>
      <c r="E121" s="35" t="s">
        <v>47</v>
      </c>
      <c r="F121" s="35" t="s">
        <v>47</v>
      </c>
      <c r="G121" s="35" t="s">
        <v>47</v>
      </c>
      <c r="H121" s="35" t="s">
        <v>47</v>
      </c>
      <c r="I121" s="35" t="s">
        <v>47</v>
      </c>
      <c r="J121" s="35" t="s">
        <v>47</v>
      </c>
      <c r="K121" s="35" t="s">
        <v>47</v>
      </c>
      <c r="L121" s="35" t="s">
        <v>47</v>
      </c>
      <c r="M121" s="35" t="s">
        <v>47</v>
      </c>
      <c r="N121" s="35" t="s">
        <v>47</v>
      </c>
      <c r="O121" s="35" t="s">
        <v>47</v>
      </c>
      <c r="P121" s="35" t="s">
        <v>47</v>
      </c>
      <c r="Q121" s="35" t="s">
        <v>47</v>
      </c>
      <c r="R121" s="35" t="s">
        <v>47</v>
      </c>
      <c r="S121" s="35" t="s">
        <v>47</v>
      </c>
      <c r="T121" s="35" t="s">
        <v>47</v>
      </c>
      <c r="U121" s="35" t="s">
        <v>47</v>
      </c>
      <c r="V121" s="35" t="s">
        <v>47</v>
      </c>
      <c r="W121" s="35" t="s">
        <v>47</v>
      </c>
      <c r="X121" s="35" t="s">
        <v>47</v>
      </c>
      <c r="Y121" s="35" t="s">
        <v>47</v>
      </c>
      <c r="Z121" s="35" t="s">
        <v>47</v>
      </c>
      <c r="AA121" s="35" t="s">
        <v>47</v>
      </c>
      <c r="AB121" s="35" t="s">
        <v>47</v>
      </c>
    </row>
    <row r="122" spans="1:28" s="7" customFormat="1" ht="15.75" customHeight="1" x14ac:dyDescent="0.25">
      <c r="A122" s="36" t="s">
        <v>191</v>
      </c>
      <c r="B122" s="40" t="s">
        <v>63</v>
      </c>
      <c r="C122" s="38" t="s">
        <v>36</v>
      </c>
      <c r="D122" s="35" t="s">
        <v>47</v>
      </c>
      <c r="E122" s="35" t="s">
        <v>47</v>
      </c>
      <c r="F122" s="35" t="s">
        <v>47</v>
      </c>
      <c r="G122" s="35" t="s">
        <v>47</v>
      </c>
      <c r="H122" s="35" t="s">
        <v>47</v>
      </c>
      <c r="I122" s="35" t="s">
        <v>47</v>
      </c>
      <c r="J122" s="35" t="s">
        <v>47</v>
      </c>
      <c r="K122" s="35" t="s">
        <v>47</v>
      </c>
      <c r="L122" s="35" t="s">
        <v>47</v>
      </c>
      <c r="M122" s="35" t="s">
        <v>47</v>
      </c>
      <c r="N122" s="35" t="s">
        <v>47</v>
      </c>
      <c r="O122" s="35" t="s">
        <v>47</v>
      </c>
      <c r="P122" s="35" t="s">
        <v>47</v>
      </c>
      <c r="Q122" s="35" t="s">
        <v>47</v>
      </c>
      <c r="R122" s="35" t="s">
        <v>47</v>
      </c>
      <c r="S122" s="35" t="s">
        <v>47</v>
      </c>
      <c r="T122" s="35" t="s">
        <v>47</v>
      </c>
      <c r="U122" s="35" t="s">
        <v>47</v>
      </c>
      <c r="V122" s="35" t="s">
        <v>47</v>
      </c>
      <c r="W122" s="35" t="s">
        <v>47</v>
      </c>
      <c r="X122" s="35" t="s">
        <v>47</v>
      </c>
      <c r="Y122" s="35" t="s">
        <v>47</v>
      </c>
      <c r="Z122" s="35" t="s">
        <v>47</v>
      </c>
      <c r="AA122" s="35" t="s">
        <v>47</v>
      </c>
      <c r="AB122" s="35" t="s">
        <v>47</v>
      </c>
    </row>
    <row r="123" spans="1:28" s="7" customFormat="1" ht="15.75" customHeight="1" x14ac:dyDescent="0.25">
      <c r="A123" s="36" t="s">
        <v>192</v>
      </c>
      <c r="B123" s="37" t="s">
        <v>65</v>
      </c>
      <c r="C123" s="38" t="s">
        <v>36</v>
      </c>
      <c r="D123" s="35">
        <v>54.804229490399713</v>
      </c>
      <c r="E123" s="35">
        <v>-55.355877460377492</v>
      </c>
      <c r="F123" s="35">
        <v>354.99647093830629</v>
      </c>
      <c r="G123" s="35">
        <v>41.944167052335985</v>
      </c>
      <c r="H123" s="35">
        <v>55.992279577776465</v>
      </c>
      <c r="I123" s="35">
        <v>49.863281398701773</v>
      </c>
      <c r="J123" s="35">
        <v>72.350159220132966</v>
      </c>
      <c r="K123" s="35">
        <v>58.86334186980757</v>
      </c>
      <c r="L123" s="35">
        <v>56.453924417977454</v>
      </c>
      <c r="M123" s="35">
        <v>30.509859115416944</v>
      </c>
      <c r="N123" s="35">
        <v>30.356802939056156</v>
      </c>
      <c r="O123" s="35">
        <v>32.438344474355837</v>
      </c>
      <c r="P123" s="35">
        <v>28.88731554198808</v>
      </c>
      <c r="Q123" s="35">
        <v>34.443318416196199</v>
      </c>
      <c r="R123" s="35">
        <v>33.254024365999172</v>
      </c>
      <c r="S123" s="35">
        <v>36.532778169896893</v>
      </c>
      <c r="T123" s="35">
        <v>31.682280801621161</v>
      </c>
      <c r="U123" s="35">
        <v>42.749805247921373</v>
      </c>
      <c r="V123" s="35">
        <v>33.237495040684436</v>
      </c>
      <c r="W123" s="35">
        <v>44.001088915495224</v>
      </c>
      <c r="X123" s="35">
        <f>X81+X96-X115-X117-X118</f>
        <v>32.340627822138202</v>
      </c>
      <c r="Y123" s="35">
        <v>45.287298658443746</v>
      </c>
      <c r="Z123" s="35">
        <f>Z81+Z96-Z115-Z117-Z118</f>
        <v>31.349130277825424</v>
      </c>
      <c r="AA123" s="35">
        <f t="shared" ref="AA123:AA128" si="40">H123+J123+K123+M123+O123+Q123+S123+U123+W123+Y123</f>
        <v>453.16827366544328</v>
      </c>
      <c r="AB123" s="35">
        <f t="shared" ref="AB123:AB128" si="41">H123+J123+L123+N123+P123+R123+T123+V123+X123+Z123</f>
        <v>405.90404000519959</v>
      </c>
    </row>
    <row r="124" spans="1:28" s="31" customFormat="1" ht="15.75" customHeight="1" x14ac:dyDescent="0.25">
      <c r="A124" s="32" t="s">
        <v>193</v>
      </c>
      <c r="B124" s="33" t="s">
        <v>194</v>
      </c>
      <c r="C124" s="34" t="s">
        <v>36</v>
      </c>
      <c r="D124" s="35">
        <f>SUM(D125,D129:D135,D138)</f>
        <v>91.181241877253726</v>
      </c>
      <c r="E124" s="35">
        <f t="shared" ref="E124:Z124" si="42">SUM(E125,E129:E135,E138)</f>
        <v>19.501179999999977</v>
      </c>
      <c r="F124" s="35">
        <f t="shared" si="42"/>
        <v>49.141114918736946</v>
      </c>
      <c r="G124" s="35">
        <f t="shared" si="42"/>
        <v>64.63749920294407</v>
      </c>
      <c r="H124" s="35">
        <f t="shared" si="42"/>
        <v>59.94562020976533</v>
      </c>
      <c r="I124" s="35">
        <f t="shared" si="42"/>
        <v>252.44672343567805</v>
      </c>
      <c r="J124" s="35">
        <f t="shared" si="42"/>
        <v>-81.620233985147564</v>
      </c>
      <c r="K124" s="35">
        <f t="shared" si="42"/>
        <v>186.55818469430989</v>
      </c>
      <c r="L124" s="35">
        <f t="shared" si="42"/>
        <v>101.81924656289125</v>
      </c>
      <c r="M124" s="35">
        <f t="shared" si="42"/>
        <v>172.65761854390882</v>
      </c>
      <c r="N124" s="35">
        <f t="shared" si="42"/>
        <v>126.78648199365925</v>
      </c>
      <c r="O124" s="35">
        <f t="shared" si="42"/>
        <v>70.890974564992362</v>
      </c>
      <c r="P124" s="35">
        <f t="shared" si="42"/>
        <v>89.618163821480536</v>
      </c>
      <c r="Q124" s="35">
        <f t="shared" si="42"/>
        <v>69.162351949314456</v>
      </c>
      <c r="R124" s="35">
        <f t="shared" si="42"/>
        <v>145.9443142906118</v>
      </c>
      <c r="S124" s="35">
        <f t="shared" si="42"/>
        <v>96.937524950622631</v>
      </c>
      <c r="T124" s="35">
        <f t="shared" si="42"/>
        <v>96.275711957586168</v>
      </c>
      <c r="U124" s="35">
        <f t="shared" si="42"/>
        <v>96.625625357638924</v>
      </c>
      <c r="V124" s="35">
        <f t="shared" si="42"/>
        <v>103.8628333823815</v>
      </c>
      <c r="W124" s="35">
        <f t="shared" si="42"/>
        <v>93.685087447508124</v>
      </c>
      <c r="X124" s="35">
        <f t="shared" si="42"/>
        <v>107.13020381119541</v>
      </c>
      <c r="Y124" s="35">
        <f t="shared" si="42"/>
        <v>90.407533219293796</v>
      </c>
      <c r="Z124" s="35">
        <f t="shared" si="42"/>
        <v>110.50165476996744</v>
      </c>
      <c r="AA124" s="35">
        <f t="shared" si="40"/>
        <v>855.25028695220681</v>
      </c>
      <c r="AB124" s="35">
        <f t="shared" si="41"/>
        <v>860.26399681439113</v>
      </c>
    </row>
    <row r="125" spans="1:28" s="7" customFormat="1" ht="15.75" customHeight="1" x14ac:dyDescent="0.25">
      <c r="A125" s="36" t="s">
        <v>195</v>
      </c>
      <c r="B125" s="37" t="s">
        <v>38</v>
      </c>
      <c r="C125" s="38" t="s">
        <v>36</v>
      </c>
      <c r="D125" s="35">
        <f>SUM(D126:D128)</f>
        <v>0</v>
      </c>
      <c r="E125" s="35">
        <f t="shared" ref="E125:Z125" si="43">SUM(E126:E128)</f>
        <v>0</v>
      </c>
      <c r="F125" s="35">
        <f t="shared" si="43"/>
        <v>0</v>
      </c>
      <c r="G125" s="35">
        <f t="shared" si="43"/>
        <v>0</v>
      </c>
      <c r="H125" s="35">
        <f t="shared" si="43"/>
        <v>0</v>
      </c>
      <c r="I125" s="35">
        <f t="shared" si="43"/>
        <v>0</v>
      </c>
      <c r="J125" s="35">
        <f t="shared" si="43"/>
        <v>0</v>
      </c>
      <c r="K125" s="35">
        <f t="shared" si="43"/>
        <v>0</v>
      </c>
      <c r="L125" s="35">
        <f t="shared" si="43"/>
        <v>0</v>
      </c>
      <c r="M125" s="35">
        <f t="shared" si="43"/>
        <v>0</v>
      </c>
      <c r="N125" s="35">
        <f t="shared" si="43"/>
        <v>0</v>
      </c>
      <c r="O125" s="35">
        <f t="shared" si="43"/>
        <v>0</v>
      </c>
      <c r="P125" s="35">
        <f t="shared" si="43"/>
        <v>0</v>
      </c>
      <c r="Q125" s="35">
        <f t="shared" si="43"/>
        <v>0</v>
      </c>
      <c r="R125" s="35">
        <f t="shared" si="43"/>
        <v>0</v>
      </c>
      <c r="S125" s="35">
        <f t="shared" si="43"/>
        <v>0</v>
      </c>
      <c r="T125" s="35">
        <f t="shared" si="43"/>
        <v>0</v>
      </c>
      <c r="U125" s="35">
        <f t="shared" si="43"/>
        <v>0</v>
      </c>
      <c r="V125" s="35">
        <f t="shared" si="43"/>
        <v>0</v>
      </c>
      <c r="W125" s="35">
        <f t="shared" si="43"/>
        <v>0</v>
      </c>
      <c r="X125" s="35">
        <f t="shared" si="43"/>
        <v>0</v>
      </c>
      <c r="Y125" s="35">
        <f t="shared" si="43"/>
        <v>0</v>
      </c>
      <c r="Z125" s="35">
        <f t="shared" si="43"/>
        <v>0</v>
      </c>
      <c r="AA125" s="35">
        <f t="shared" si="40"/>
        <v>0</v>
      </c>
      <c r="AB125" s="35">
        <f t="shared" si="41"/>
        <v>0</v>
      </c>
    </row>
    <row r="126" spans="1:28" s="7" customFormat="1" ht="31.5" customHeight="1" x14ac:dyDescent="0.25">
      <c r="A126" s="36" t="s">
        <v>196</v>
      </c>
      <c r="B126" s="41" t="s">
        <v>40</v>
      </c>
      <c r="C126" s="38" t="s">
        <v>36</v>
      </c>
      <c r="D126" s="35">
        <v>0</v>
      </c>
      <c r="E126" s="35">
        <v>0</v>
      </c>
      <c r="F126" s="35">
        <v>0</v>
      </c>
      <c r="G126" s="35">
        <v>0</v>
      </c>
      <c r="H126" s="35">
        <v>0</v>
      </c>
      <c r="I126" s="35">
        <v>0</v>
      </c>
      <c r="J126" s="35">
        <v>0</v>
      </c>
      <c r="K126" s="35">
        <v>0</v>
      </c>
      <c r="L126" s="35">
        <v>0</v>
      </c>
      <c r="M126" s="35">
        <v>0</v>
      </c>
      <c r="N126" s="35">
        <v>0</v>
      </c>
      <c r="O126" s="35">
        <v>0</v>
      </c>
      <c r="P126" s="35">
        <v>0</v>
      </c>
      <c r="Q126" s="35">
        <v>0</v>
      </c>
      <c r="R126" s="35">
        <v>0</v>
      </c>
      <c r="S126" s="35">
        <v>0</v>
      </c>
      <c r="T126" s="35">
        <v>0</v>
      </c>
      <c r="U126" s="35">
        <v>0</v>
      </c>
      <c r="V126" s="35">
        <v>0</v>
      </c>
      <c r="W126" s="35">
        <v>0</v>
      </c>
      <c r="X126" s="35">
        <v>0</v>
      </c>
      <c r="Y126" s="35">
        <v>0</v>
      </c>
      <c r="Z126" s="35">
        <v>0</v>
      </c>
      <c r="AA126" s="35">
        <f t="shared" si="40"/>
        <v>0</v>
      </c>
      <c r="AB126" s="35">
        <f t="shared" si="41"/>
        <v>0</v>
      </c>
    </row>
    <row r="127" spans="1:28" s="7" customFormat="1" ht="31.5" customHeight="1" x14ac:dyDescent="0.25">
      <c r="A127" s="36" t="s">
        <v>197</v>
      </c>
      <c r="B127" s="41" t="s">
        <v>42</v>
      </c>
      <c r="C127" s="38" t="s">
        <v>36</v>
      </c>
      <c r="D127" s="35">
        <v>0</v>
      </c>
      <c r="E127" s="35">
        <v>0</v>
      </c>
      <c r="F127" s="35">
        <v>0</v>
      </c>
      <c r="G127" s="35">
        <v>0</v>
      </c>
      <c r="H127" s="35">
        <v>0</v>
      </c>
      <c r="I127" s="35">
        <v>0</v>
      </c>
      <c r="J127" s="35">
        <v>0</v>
      </c>
      <c r="K127" s="35">
        <v>0</v>
      </c>
      <c r="L127" s="35">
        <v>0</v>
      </c>
      <c r="M127" s="35">
        <v>0</v>
      </c>
      <c r="N127" s="35">
        <v>0</v>
      </c>
      <c r="O127" s="35">
        <v>0</v>
      </c>
      <c r="P127" s="35">
        <v>0</v>
      </c>
      <c r="Q127" s="35">
        <v>0</v>
      </c>
      <c r="R127" s="35">
        <v>0</v>
      </c>
      <c r="S127" s="35">
        <v>0</v>
      </c>
      <c r="T127" s="35">
        <v>0</v>
      </c>
      <c r="U127" s="35">
        <v>0</v>
      </c>
      <c r="V127" s="35">
        <v>0</v>
      </c>
      <c r="W127" s="35">
        <v>0</v>
      </c>
      <c r="X127" s="35">
        <v>0</v>
      </c>
      <c r="Y127" s="35">
        <v>0</v>
      </c>
      <c r="Z127" s="35">
        <v>0</v>
      </c>
      <c r="AA127" s="35">
        <f t="shared" si="40"/>
        <v>0</v>
      </c>
      <c r="AB127" s="35">
        <f t="shared" si="41"/>
        <v>0</v>
      </c>
    </row>
    <row r="128" spans="1:28" s="7" customFormat="1" ht="31.5" customHeight="1" x14ac:dyDescent="0.25">
      <c r="A128" s="36" t="s">
        <v>198</v>
      </c>
      <c r="B128" s="41" t="s">
        <v>44</v>
      </c>
      <c r="C128" s="38" t="s">
        <v>36</v>
      </c>
      <c r="D128" s="35">
        <v>0</v>
      </c>
      <c r="E128" s="35">
        <v>0</v>
      </c>
      <c r="F128" s="35">
        <v>0</v>
      </c>
      <c r="G128" s="35">
        <v>0</v>
      </c>
      <c r="H128" s="35">
        <v>0</v>
      </c>
      <c r="I128" s="35">
        <v>0</v>
      </c>
      <c r="J128" s="35">
        <v>0</v>
      </c>
      <c r="K128" s="35">
        <v>0</v>
      </c>
      <c r="L128" s="35">
        <v>0</v>
      </c>
      <c r="M128" s="35">
        <v>0</v>
      </c>
      <c r="N128" s="35">
        <v>0</v>
      </c>
      <c r="O128" s="35">
        <v>0</v>
      </c>
      <c r="P128" s="35">
        <v>0</v>
      </c>
      <c r="Q128" s="35">
        <v>0</v>
      </c>
      <c r="R128" s="35">
        <v>0</v>
      </c>
      <c r="S128" s="35">
        <v>0</v>
      </c>
      <c r="T128" s="35">
        <v>0</v>
      </c>
      <c r="U128" s="35">
        <v>0</v>
      </c>
      <c r="V128" s="35">
        <v>0</v>
      </c>
      <c r="W128" s="35">
        <v>0</v>
      </c>
      <c r="X128" s="35">
        <v>0</v>
      </c>
      <c r="Y128" s="35">
        <v>0</v>
      </c>
      <c r="Z128" s="35">
        <v>0</v>
      </c>
      <c r="AA128" s="35">
        <f t="shared" si="40"/>
        <v>0</v>
      </c>
      <c r="AB128" s="35">
        <f t="shared" si="41"/>
        <v>0</v>
      </c>
    </row>
    <row r="129" spans="1:28" s="7" customFormat="1" ht="15.75" customHeight="1" x14ac:dyDescent="0.25">
      <c r="A129" s="36" t="s">
        <v>199</v>
      </c>
      <c r="B129" s="45" t="s">
        <v>200</v>
      </c>
      <c r="C129" s="38" t="s">
        <v>36</v>
      </c>
      <c r="D129" s="35" t="s">
        <v>47</v>
      </c>
      <c r="E129" s="35" t="s">
        <v>47</v>
      </c>
      <c r="F129" s="35" t="s">
        <v>47</v>
      </c>
      <c r="G129" s="35" t="s">
        <v>47</v>
      </c>
      <c r="H129" s="35" t="s">
        <v>47</v>
      </c>
      <c r="I129" s="35" t="s">
        <v>47</v>
      </c>
      <c r="J129" s="35" t="s">
        <v>47</v>
      </c>
      <c r="K129" s="35" t="s">
        <v>47</v>
      </c>
      <c r="L129" s="35" t="s">
        <v>47</v>
      </c>
      <c r="M129" s="35" t="s">
        <v>47</v>
      </c>
      <c r="N129" s="35" t="s">
        <v>47</v>
      </c>
      <c r="O129" s="35" t="s">
        <v>47</v>
      </c>
      <c r="P129" s="35" t="s">
        <v>47</v>
      </c>
      <c r="Q129" s="35" t="s">
        <v>47</v>
      </c>
      <c r="R129" s="35" t="s">
        <v>47</v>
      </c>
      <c r="S129" s="35" t="s">
        <v>47</v>
      </c>
      <c r="T129" s="35" t="s">
        <v>47</v>
      </c>
      <c r="U129" s="35" t="s">
        <v>47</v>
      </c>
      <c r="V129" s="35" t="s">
        <v>47</v>
      </c>
      <c r="W129" s="35" t="s">
        <v>47</v>
      </c>
      <c r="X129" s="35" t="s">
        <v>47</v>
      </c>
      <c r="Y129" s="35" t="s">
        <v>47</v>
      </c>
      <c r="Z129" s="35" t="s">
        <v>47</v>
      </c>
      <c r="AA129" s="35" t="s">
        <v>47</v>
      </c>
      <c r="AB129" s="35" t="s">
        <v>47</v>
      </c>
    </row>
    <row r="130" spans="1:28" s="7" customFormat="1" ht="15.75" customHeight="1" x14ac:dyDescent="0.25">
      <c r="A130" s="36" t="s">
        <v>201</v>
      </c>
      <c r="B130" s="45" t="s">
        <v>202</v>
      </c>
      <c r="C130" s="38" t="s">
        <v>36</v>
      </c>
      <c r="D130" s="35">
        <v>80.220399999999998</v>
      </c>
      <c r="E130" s="35">
        <v>19.501179999999977</v>
      </c>
      <c r="F130" s="35">
        <v>0</v>
      </c>
      <c r="G130" s="35">
        <v>56.301345668198877</v>
      </c>
      <c r="H130" s="35">
        <v>22.52156409484769</v>
      </c>
      <c r="I130" s="35">
        <v>238.0358490172344</v>
      </c>
      <c r="J130" s="35">
        <v>-104.41737101713682</v>
      </c>
      <c r="K130" s="35">
        <v>182.40979226793092</v>
      </c>
      <c r="L130" s="35">
        <v>248.48912020919411</v>
      </c>
      <c r="M130" s="35">
        <v>62.141227723016812</v>
      </c>
      <c r="N130" s="35">
        <v>40.383279272871285</v>
      </c>
      <c r="O130" s="35">
        <v>62.449277177219187</v>
      </c>
      <c r="P130" s="35">
        <v>59.263553582370761</v>
      </c>
      <c r="Q130" s="35">
        <v>60.17350302117697</v>
      </c>
      <c r="R130" s="35">
        <v>132.39348120119266</v>
      </c>
      <c r="S130" s="35">
        <v>87.401048180671438</v>
      </c>
      <c r="T130" s="35">
        <v>81.960904895507952</v>
      </c>
      <c r="U130" s="35">
        <v>77.300500286111145</v>
      </c>
      <c r="V130" s="35">
        <v>88.71429064813475</v>
      </c>
      <c r="W130" s="35">
        <v>74.948069958006499</v>
      </c>
      <c r="X130" s="35">
        <f>V130*1.03</f>
        <v>91.375719367578796</v>
      </c>
      <c r="Y130" s="35">
        <v>72.326026575435037</v>
      </c>
      <c r="Z130" s="35">
        <f>X130*1.03</f>
        <v>94.116990948606158</v>
      </c>
      <c r="AA130" s="35">
        <f>H130+J130+K130+M130+O130+Q130+S130+U130+W130+Y130</f>
        <v>597.2536382672788</v>
      </c>
      <c r="AB130" s="35">
        <f>H130+J130+L130+N130+P130+R130+T130+V130+X130+Z130</f>
        <v>754.80153320316731</v>
      </c>
    </row>
    <row r="131" spans="1:28" s="7" customFormat="1" ht="15" customHeight="1" x14ac:dyDescent="0.25">
      <c r="A131" s="36" t="s">
        <v>203</v>
      </c>
      <c r="B131" s="45" t="s">
        <v>204</v>
      </c>
      <c r="C131" s="38" t="s">
        <v>36</v>
      </c>
      <c r="D131" s="35" t="s">
        <v>47</v>
      </c>
      <c r="E131" s="35" t="s">
        <v>47</v>
      </c>
      <c r="F131" s="35" t="s">
        <v>47</v>
      </c>
      <c r="G131" s="35" t="s">
        <v>47</v>
      </c>
      <c r="H131" s="35" t="s">
        <v>47</v>
      </c>
      <c r="I131" s="35" t="s">
        <v>47</v>
      </c>
      <c r="J131" s="35" t="s">
        <v>47</v>
      </c>
      <c r="K131" s="35" t="s">
        <v>47</v>
      </c>
      <c r="L131" s="35" t="s">
        <v>47</v>
      </c>
      <c r="M131" s="35" t="s">
        <v>47</v>
      </c>
      <c r="N131" s="35" t="s">
        <v>47</v>
      </c>
      <c r="O131" s="35" t="s">
        <v>47</v>
      </c>
      <c r="P131" s="35" t="s">
        <v>47</v>
      </c>
      <c r="Q131" s="35" t="s">
        <v>47</v>
      </c>
      <c r="R131" s="35" t="s">
        <v>47</v>
      </c>
      <c r="S131" s="35" t="s">
        <v>47</v>
      </c>
      <c r="T131" s="35" t="s">
        <v>47</v>
      </c>
      <c r="U131" s="35" t="s">
        <v>47</v>
      </c>
      <c r="V131" s="35" t="s">
        <v>47</v>
      </c>
      <c r="W131" s="35" t="s">
        <v>47</v>
      </c>
      <c r="X131" s="35" t="s">
        <v>47</v>
      </c>
      <c r="Y131" s="35" t="s">
        <v>47</v>
      </c>
      <c r="Z131" s="35" t="s">
        <v>47</v>
      </c>
      <c r="AA131" s="35" t="s">
        <v>47</v>
      </c>
      <c r="AB131" s="35" t="s">
        <v>47</v>
      </c>
    </row>
    <row r="132" spans="1:28" s="7" customFormat="1" ht="15.75" customHeight="1" x14ac:dyDescent="0.25">
      <c r="A132" s="36" t="s">
        <v>205</v>
      </c>
      <c r="B132" s="45" t="s">
        <v>206</v>
      </c>
      <c r="C132" s="38" t="s">
        <v>36</v>
      </c>
      <c r="D132" s="35">
        <v>0</v>
      </c>
      <c r="E132" s="35">
        <v>0</v>
      </c>
      <c r="F132" s="35">
        <v>0</v>
      </c>
      <c r="G132" s="35">
        <v>0</v>
      </c>
      <c r="H132" s="35">
        <v>7.9663810617356532</v>
      </c>
      <c r="I132" s="35">
        <v>0</v>
      </c>
      <c r="J132" s="35">
        <v>6.0005891756921876</v>
      </c>
      <c r="K132" s="35">
        <v>0</v>
      </c>
      <c r="L132" s="35">
        <v>0</v>
      </c>
      <c r="M132" s="35">
        <v>102.69893299999995</v>
      </c>
      <c r="N132" s="35">
        <v>80.333769399599817</v>
      </c>
      <c r="O132" s="35">
        <v>0</v>
      </c>
      <c r="P132" s="35">
        <v>18.805544751901465</v>
      </c>
      <c r="Q132" s="35">
        <v>0</v>
      </c>
      <c r="R132" s="35">
        <v>0</v>
      </c>
      <c r="S132" s="35">
        <v>0</v>
      </c>
      <c r="T132" s="35">
        <v>0</v>
      </c>
      <c r="U132" s="35">
        <v>0</v>
      </c>
      <c r="V132" s="35">
        <v>0</v>
      </c>
      <c r="W132" s="35">
        <v>0</v>
      </c>
      <c r="X132" s="35">
        <f>V132*1.04</f>
        <v>0</v>
      </c>
      <c r="Y132" s="35">
        <v>0</v>
      </c>
      <c r="Z132" s="35">
        <f>X132*1.04</f>
        <v>0</v>
      </c>
      <c r="AA132" s="35">
        <f t="shared" ref="AA132:AA133" si="44">H132+J132+K132+M132+O132+Q132+S132+U132+W132+Y132</f>
        <v>116.6659032374278</v>
      </c>
      <c r="AB132" s="35">
        <f t="shared" ref="AB132:AB133" si="45">H132+J132+L132+N132+P132+R132+T132+V132+X132+Z132</f>
        <v>113.10628438892913</v>
      </c>
    </row>
    <row r="133" spans="1:28" s="7" customFormat="1" ht="15.75" customHeight="1" x14ac:dyDescent="0.25">
      <c r="A133" s="36" t="s">
        <v>207</v>
      </c>
      <c r="B133" s="45" t="s">
        <v>208</v>
      </c>
      <c r="C133" s="38" t="s">
        <v>36</v>
      </c>
      <c r="D133" s="35">
        <v>0</v>
      </c>
      <c r="E133" s="35">
        <v>0</v>
      </c>
      <c r="F133" s="35">
        <v>0</v>
      </c>
      <c r="G133" s="35">
        <v>0</v>
      </c>
      <c r="H133" s="35">
        <v>0</v>
      </c>
      <c r="I133" s="35">
        <v>0</v>
      </c>
      <c r="J133" s="35">
        <v>0</v>
      </c>
      <c r="K133" s="35">
        <v>0</v>
      </c>
      <c r="L133" s="35">
        <v>-157.96068583316247</v>
      </c>
      <c r="M133" s="35">
        <v>0</v>
      </c>
      <c r="N133" s="35">
        <v>0</v>
      </c>
      <c r="O133" s="35">
        <v>0</v>
      </c>
      <c r="P133" s="35">
        <v>0</v>
      </c>
      <c r="Q133" s="35">
        <v>0</v>
      </c>
      <c r="R133" s="35">
        <v>0</v>
      </c>
      <c r="S133" s="35">
        <v>0</v>
      </c>
      <c r="T133" s="35">
        <v>0</v>
      </c>
      <c r="U133" s="35">
        <v>0</v>
      </c>
      <c r="V133" s="35">
        <v>0</v>
      </c>
      <c r="W133" s="35">
        <v>0</v>
      </c>
      <c r="X133" s="35">
        <f>V133*1.03</f>
        <v>0</v>
      </c>
      <c r="Y133" s="35">
        <v>0</v>
      </c>
      <c r="Z133" s="35">
        <f>X133*1.03</f>
        <v>0</v>
      </c>
      <c r="AA133" s="35">
        <f t="shared" si="44"/>
        <v>0</v>
      </c>
      <c r="AB133" s="35">
        <f t="shared" si="45"/>
        <v>-157.96068583316247</v>
      </c>
    </row>
    <row r="134" spans="1:28" s="7" customFormat="1" ht="15.75" customHeight="1" x14ac:dyDescent="0.25">
      <c r="A134" s="36" t="s">
        <v>209</v>
      </c>
      <c r="B134" s="45" t="s">
        <v>210</v>
      </c>
      <c r="C134" s="38" t="s">
        <v>36</v>
      </c>
      <c r="D134" s="35" t="s">
        <v>47</v>
      </c>
      <c r="E134" s="35" t="s">
        <v>47</v>
      </c>
      <c r="F134" s="35" t="s">
        <v>47</v>
      </c>
      <c r="G134" s="35" t="s">
        <v>47</v>
      </c>
      <c r="H134" s="35" t="s">
        <v>47</v>
      </c>
      <c r="I134" s="35" t="s">
        <v>47</v>
      </c>
      <c r="J134" s="35" t="s">
        <v>47</v>
      </c>
      <c r="K134" s="35" t="s">
        <v>47</v>
      </c>
      <c r="L134" s="35" t="s">
        <v>47</v>
      </c>
      <c r="M134" s="35" t="s">
        <v>47</v>
      </c>
      <c r="N134" s="35" t="s">
        <v>47</v>
      </c>
      <c r="O134" s="35" t="s">
        <v>47</v>
      </c>
      <c r="P134" s="35" t="s">
        <v>47</v>
      </c>
      <c r="Q134" s="35" t="s">
        <v>47</v>
      </c>
      <c r="R134" s="35" t="s">
        <v>47</v>
      </c>
      <c r="S134" s="35" t="s">
        <v>47</v>
      </c>
      <c r="T134" s="35" t="s">
        <v>47</v>
      </c>
      <c r="U134" s="35" t="s">
        <v>47</v>
      </c>
      <c r="V134" s="35" t="s">
        <v>47</v>
      </c>
      <c r="W134" s="35" t="s">
        <v>47</v>
      </c>
      <c r="X134" s="35" t="s">
        <v>47</v>
      </c>
      <c r="Y134" s="35" t="s">
        <v>47</v>
      </c>
      <c r="Z134" s="35" t="s">
        <v>47</v>
      </c>
      <c r="AA134" s="35" t="s">
        <v>47</v>
      </c>
      <c r="AB134" s="35" t="s">
        <v>47</v>
      </c>
    </row>
    <row r="135" spans="1:28" s="7" customFormat="1" ht="31.5" customHeight="1" x14ac:dyDescent="0.25">
      <c r="A135" s="36" t="s">
        <v>211</v>
      </c>
      <c r="B135" s="45" t="s">
        <v>59</v>
      </c>
      <c r="C135" s="38" t="s">
        <v>36</v>
      </c>
      <c r="D135" s="35" t="s">
        <v>47</v>
      </c>
      <c r="E135" s="35" t="s">
        <v>47</v>
      </c>
      <c r="F135" s="35" t="s">
        <v>47</v>
      </c>
      <c r="G135" s="35" t="s">
        <v>47</v>
      </c>
      <c r="H135" s="35" t="s">
        <v>47</v>
      </c>
      <c r="I135" s="35" t="s">
        <v>47</v>
      </c>
      <c r="J135" s="35" t="s">
        <v>47</v>
      </c>
      <c r="K135" s="35" t="s">
        <v>47</v>
      </c>
      <c r="L135" s="35" t="s">
        <v>47</v>
      </c>
      <c r="M135" s="35" t="s">
        <v>47</v>
      </c>
      <c r="N135" s="35" t="s">
        <v>47</v>
      </c>
      <c r="O135" s="35" t="s">
        <v>47</v>
      </c>
      <c r="P135" s="35" t="s">
        <v>47</v>
      </c>
      <c r="Q135" s="35" t="s">
        <v>47</v>
      </c>
      <c r="R135" s="35" t="s">
        <v>47</v>
      </c>
      <c r="S135" s="35" t="s">
        <v>47</v>
      </c>
      <c r="T135" s="35" t="s">
        <v>47</v>
      </c>
      <c r="U135" s="35" t="s">
        <v>47</v>
      </c>
      <c r="V135" s="35" t="s">
        <v>47</v>
      </c>
      <c r="W135" s="35" t="s">
        <v>47</v>
      </c>
      <c r="X135" s="35" t="s">
        <v>47</v>
      </c>
      <c r="Y135" s="35" t="s">
        <v>47</v>
      </c>
      <c r="Z135" s="35" t="s">
        <v>47</v>
      </c>
      <c r="AA135" s="35" t="s">
        <v>47</v>
      </c>
      <c r="AB135" s="35" t="s">
        <v>47</v>
      </c>
    </row>
    <row r="136" spans="1:28" s="7" customFormat="1" ht="15.75" customHeight="1" x14ac:dyDescent="0.25">
      <c r="A136" s="36" t="s">
        <v>212</v>
      </c>
      <c r="B136" s="40" t="s">
        <v>213</v>
      </c>
      <c r="C136" s="38" t="s">
        <v>36</v>
      </c>
      <c r="D136" s="35" t="s">
        <v>47</v>
      </c>
      <c r="E136" s="35" t="s">
        <v>47</v>
      </c>
      <c r="F136" s="35" t="s">
        <v>47</v>
      </c>
      <c r="G136" s="35" t="s">
        <v>47</v>
      </c>
      <c r="H136" s="35" t="s">
        <v>47</v>
      </c>
      <c r="I136" s="35" t="s">
        <v>47</v>
      </c>
      <c r="J136" s="35" t="s">
        <v>47</v>
      </c>
      <c r="K136" s="35" t="s">
        <v>47</v>
      </c>
      <c r="L136" s="35" t="s">
        <v>47</v>
      </c>
      <c r="M136" s="35" t="s">
        <v>47</v>
      </c>
      <c r="N136" s="35" t="s">
        <v>47</v>
      </c>
      <c r="O136" s="35" t="s">
        <v>47</v>
      </c>
      <c r="P136" s="35" t="s">
        <v>47</v>
      </c>
      <c r="Q136" s="35" t="s">
        <v>47</v>
      </c>
      <c r="R136" s="35" t="s">
        <v>47</v>
      </c>
      <c r="S136" s="35" t="s">
        <v>47</v>
      </c>
      <c r="T136" s="35" t="s">
        <v>47</v>
      </c>
      <c r="U136" s="35" t="s">
        <v>47</v>
      </c>
      <c r="V136" s="35" t="s">
        <v>47</v>
      </c>
      <c r="W136" s="35" t="s">
        <v>47</v>
      </c>
      <c r="X136" s="35" t="s">
        <v>47</v>
      </c>
      <c r="Y136" s="35" t="s">
        <v>47</v>
      </c>
      <c r="Z136" s="35" t="s">
        <v>47</v>
      </c>
      <c r="AA136" s="35" t="s">
        <v>47</v>
      </c>
      <c r="AB136" s="35" t="s">
        <v>47</v>
      </c>
    </row>
    <row r="137" spans="1:28" s="7" customFormat="1" ht="15.75" customHeight="1" x14ac:dyDescent="0.25">
      <c r="A137" s="36" t="s">
        <v>214</v>
      </c>
      <c r="B137" s="40" t="s">
        <v>63</v>
      </c>
      <c r="C137" s="38" t="s">
        <v>36</v>
      </c>
      <c r="D137" s="35" t="s">
        <v>47</v>
      </c>
      <c r="E137" s="35" t="s">
        <v>47</v>
      </c>
      <c r="F137" s="35" t="s">
        <v>47</v>
      </c>
      <c r="G137" s="35" t="s">
        <v>47</v>
      </c>
      <c r="H137" s="35" t="s">
        <v>47</v>
      </c>
      <c r="I137" s="35" t="s">
        <v>47</v>
      </c>
      <c r="J137" s="35" t="s">
        <v>47</v>
      </c>
      <c r="K137" s="35" t="s">
        <v>47</v>
      </c>
      <c r="L137" s="35" t="s">
        <v>47</v>
      </c>
      <c r="M137" s="35" t="s">
        <v>47</v>
      </c>
      <c r="N137" s="35" t="s">
        <v>47</v>
      </c>
      <c r="O137" s="35" t="s">
        <v>47</v>
      </c>
      <c r="P137" s="35" t="s">
        <v>47</v>
      </c>
      <c r="Q137" s="35" t="s">
        <v>47</v>
      </c>
      <c r="R137" s="35" t="s">
        <v>47</v>
      </c>
      <c r="S137" s="35" t="s">
        <v>47</v>
      </c>
      <c r="T137" s="35" t="s">
        <v>47</v>
      </c>
      <c r="U137" s="35" t="s">
        <v>47</v>
      </c>
      <c r="V137" s="35" t="s">
        <v>47</v>
      </c>
      <c r="W137" s="35" t="s">
        <v>47</v>
      </c>
      <c r="X137" s="35" t="s">
        <v>47</v>
      </c>
      <c r="Y137" s="35" t="s">
        <v>47</v>
      </c>
      <c r="Z137" s="35" t="s">
        <v>47</v>
      </c>
      <c r="AA137" s="35" t="s">
        <v>47</v>
      </c>
      <c r="AB137" s="35" t="s">
        <v>47</v>
      </c>
    </row>
    <row r="138" spans="1:28" s="7" customFormat="1" ht="15.75" customHeight="1" x14ac:dyDescent="0.25">
      <c r="A138" s="36" t="s">
        <v>215</v>
      </c>
      <c r="B138" s="45" t="s">
        <v>216</v>
      </c>
      <c r="C138" s="38" t="s">
        <v>36</v>
      </c>
      <c r="D138" s="35">
        <v>10.960841877253726</v>
      </c>
      <c r="E138" s="35">
        <v>0</v>
      </c>
      <c r="F138" s="35">
        <v>49.141114918736946</v>
      </c>
      <c r="G138" s="35">
        <v>8.3361535347451934</v>
      </c>
      <c r="H138" s="35">
        <v>29.457675053181987</v>
      </c>
      <c r="I138" s="35">
        <v>14.410874418443655</v>
      </c>
      <c r="J138" s="35">
        <v>16.79654785629706</v>
      </c>
      <c r="K138" s="35">
        <v>4.1483924263789476</v>
      </c>
      <c r="L138" s="35">
        <v>11.290812186859613</v>
      </c>
      <c r="M138" s="35">
        <v>7.81745782089207</v>
      </c>
      <c r="N138" s="35">
        <v>6.069433321188157</v>
      </c>
      <c r="O138" s="35">
        <v>8.4416973877731714</v>
      </c>
      <c r="P138" s="35">
        <v>11.54906548720831</v>
      </c>
      <c r="Q138" s="35">
        <v>8.9888489281374895</v>
      </c>
      <c r="R138" s="35">
        <v>13.550833089419154</v>
      </c>
      <c r="S138" s="35">
        <v>9.536476769951193</v>
      </c>
      <c r="T138" s="35">
        <v>14.314807062078224</v>
      </c>
      <c r="U138" s="35">
        <v>19.325125071527783</v>
      </c>
      <c r="V138" s="35">
        <v>15.148542734246751</v>
      </c>
      <c r="W138" s="35">
        <v>18.737017489501628</v>
      </c>
      <c r="X138" s="35">
        <f>V138*1.04</f>
        <v>15.754484443616622</v>
      </c>
      <c r="Y138" s="35">
        <v>18.081506643858759</v>
      </c>
      <c r="Z138" s="35">
        <f>X138*1.04</f>
        <v>16.384663821361286</v>
      </c>
      <c r="AA138" s="35">
        <f t="shared" ref="AA138:AA143" si="46">H138+J138+K138+M138+O138+Q138+S138+U138+W138+Y138</f>
        <v>141.33074544750008</v>
      </c>
      <c r="AB138" s="35">
        <f t="shared" ref="AB138:AB143" si="47">H138+J138+L138+N138+P138+R138+T138+V138+X138+Z138</f>
        <v>150.31686505545719</v>
      </c>
    </row>
    <row r="139" spans="1:28" s="31" customFormat="1" ht="15.75" customHeight="1" x14ac:dyDescent="0.25">
      <c r="A139" s="32" t="s">
        <v>217</v>
      </c>
      <c r="B139" s="33" t="s">
        <v>218</v>
      </c>
      <c r="C139" s="34" t="s">
        <v>36</v>
      </c>
      <c r="D139" s="35">
        <f>SUM(D140,D144:D150,D153)</f>
        <v>27.127064698396996</v>
      </c>
      <c r="E139" s="35">
        <f t="shared" ref="E139:Z139" si="48">SUM(E140,E144:E150,E153)</f>
        <v>-377.69343030807579</v>
      </c>
      <c r="F139" s="35">
        <f t="shared" si="48"/>
        <v>662.82322448596699</v>
      </c>
      <c r="G139" s="35">
        <f t="shared" si="48"/>
        <v>38.795256177277309</v>
      </c>
      <c r="H139" s="35">
        <f t="shared" si="48"/>
        <v>343.68678989142091</v>
      </c>
      <c r="I139" s="35">
        <f t="shared" si="48"/>
        <v>127.27487412695108</v>
      </c>
      <c r="J139" s="35">
        <f t="shared" si="48"/>
        <v>870.0830019035883</v>
      </c>
      <c r="K139" s="35">
        <f t="shared" si="48"/>
        <v>208.304915015522</v>
      </c>
      <c r="L139" s="35">
        <f t="shared" si="48"/>
        <v>70.654793667294115</v>
      </c>
      <c r="M139" s="35">
        <f t="shared" si="48"/>
        <v>451.12513780745962</v>
      </c>
      <c r="N139" s="35">
        <f t="shared" si="48"/>
        <v>453.96091629857642</v>
      </c>
      <c r="O139" s="35">
        <f t="shared" si="48"/>
        <v>102.70770559906356</v>
      </c>
      <c r="P139" s="35">
        <f t="shared" si="48"/>
        <v>-66.549836689881658</v>
      </c>
      <c r="Q139" s="35">
        <f t="shared" si="48"/>
        <v>70.866593935860962</v>
      </c>
      <c r="R139" s="35">
        <f t="shared" si="48"/>
        <v>-44.383982239545972</v>
      </c>
      <c r="S139" s="35">
        <f t="shared" si="48"/>
        <v>191.25650087349311</v>
      </c>
      <c r="T139" s="35">
        <f t="shared" si="48"/>
        <v>23.720884858801583</v>
      </c>
      <c r="U139" s="35">
        <f t="shared" si="48"/>
        <v>190.00890250155848</v>
      </c>
      <c r="V139" s="35">
        <f t="shared" si="48"/>
        <v>144.45262050788403</v>
      </c>
      <c r="W139" s="35">
        <f t="shared" si="48"/>
        <v>178.24675086103545</v>
      </c>
      <c r="X139" s="35">
        <f t="shared" si="48"/>
        <v>146.08517089077023</v>
      </c>
      <c r="Y139" s="35">
        <f t="shared" si="48"/>
        <v>165.13653394817806</v>
      </c>
      <c r="Z139" s="35">
        <f t="shared" si="48"/>
        <v>147.66669202942956</v>
      </c>
      <c r="AA139" s="35">
        <f t="shared" si="46"/>
        <v>2771.4228323371804</v>
      </c>
      <c r="AB139" s="35">
        <f t="shared" si="47"/>
        <v>2089.3770511183379</v>
      </c>
    </row>
    <row r="140" spans="1:28" s="7" customFormat="1" ht="15.75" customHeight="1" x14ac:dyDescent="0.25">
      <c r="A140" s="36" t="s">
        <v>219</v>
      </c>
      <c r="B140" s="37" t="s">
        <v>38</v>
      </c>
      <c r="C140" s="38" t="s">
        <v>36</v>
      </c>
      <c r="D140" s="35">
        <f>SUM(D141:D143)</f>
        <v>0</v>
      </c>
      <c r="E140" s="35">
        <f t="shared" ref="E140:Z140" si="49">SUM(E141:E143)</f>
        <v>0</v>
      </c>
      <c r="F140" s="35">
        <f t="shared" si="49"/>
        <v>0</v>
      </c>
      <c r="G140" s="35">
        <f t="shared" si="49"/>
        <v>0</v>
      </c>
      <c r="H140" s="35">
        <f t="shared" si="49"/>
        <v>0</v>
      </c>
      <c r="I140" s="35">
        <f t="shared" si="49"/>
        <v>0</v>
      </c>
      <c r="J140" s="35">
        <f t="shared" si="49"/>
        <v>0</v>
      </c>
      <c r="K140" s="35">
        <f t="shared" si="49"/>
        <v>0</v>
      </c>
      <c r="L140" s="35">
        <f t="shared" si="49"/>
        <v>0</v>
      </c>
      <c r="M140" s="35">
        <f t="shared" si="49"/>
        <v>0</v>
      </c>
      <c r="N140" s="35">
        <f t="shared" si="49"/>
        <v>0</v>
      </c>
      <c r="O140" s="35">
        <f t="shared" si="49"/>
        <v>0</v>
      </c>
      <c r="P140" s="35">
        <f t="shared" si="49"/>
        <v>0</v>
      </c>
      <c r="Q140" s="35">
        <f t="shared" si="49"/>
        <v>0</v>
      </c>
      <c r="R140" s="35">
        <f t="shared" si="49"/>
        <v>0</v>
      </c>
      <c r="S140" s="35">
        <f t="shared" si="49"/>
        <v>0</v>
      </c>
      <c r="T140" s="35">
        <f t="shared" si="49"/>
        <v>0</v>
      </c>
      <c r="U140" s="35">
        <f t="shared" si="49"/>
        <v>0</v>
      </c>
      <c r="V140" s="35">
        <f t="shared" si="49"/>
        <v>0</v>
      </c>
      <c r="W140" s="35">
        <f t="shared" si="49"/>
        <v>0</v>
      </c>
      <c r="X140" s="35">
        <f t="shared" si="49"/>
        <v>0</v>
      </c>
      <c r="Y140" s="35">
        <f t="shared" si="49"/>
        <v>0</v>
      </c>
      <c r="Z140" s="35">
        <f t="shared" si="49"/>
        <v>0</v>
      </c>
      <c r="AA140" s="35">
        <f t="shared" si="46"/>
        <v>0</v>
      </c>
      <c r="AB140" s="35">
        <f t="shared" si="47"/>
        <v>0</v>
      </c>
    </row>
    <row r="141" spans="1:28" s="7" customFormat="1" ht="31.5" customHeight="1" x14ac:dyDescent="0.25">
      <c r="A141" s="36" t="s">
        <v>220</v>
      </c>
      <c r="B141" s="41" t="s">
        <v>40</v>
      </c>
      <c r="C141" s="38" t="s">
        <v>36</v>
      </c>
      <c r="D141" s="35">
        <v>0</v>
      </c>
      <c r="E141" s="35">
        <v>0</v>
      </c>
      <c r="F141" s="35">
        <v>0</v>
      </c>
      <c r="G141" s="35">
        <v>0</v>
      </c>
      <c r="H141" s="35">
        <v>0</v>
      </c>
      <c r="I141" s="35">
        <v>0</v>
      </c>
      <c r="J141" s="35">
        <v>0</v>
      </c>
      <c r="K141" s="35">
        <v>0</v>
      </c>
      <c r="L141" s="35">
        <v>0</v>
      </c>
      <c r="M141" s="35">
        <v>0</v>
      </c>
      <c r="N141" s="35">
        <v>0</v>
      </c>
      <c r="O141" s="35">
        <v>0</v>
      </c>
      <c r="P141" s="35">
        <v>0</v>
      </c>
      <c r="Q141" s="35">
        <v>0</v>
      </c>
      <c r="R141" s="35">
        <v>0</v>
      </c>
      <c r="S141" s="35">
        <v>0</v>
      </c>
      <c r="T141" s="35">
        <v>0</v>
      </c>
      <c r="U141" s="35">
        <v>0</v>
      </c>
      <c r="V141" s="35">
        <v>0</v>
      </c>
      <c r="W141" s="35">
        <v>0</v>
      </c>
      <c r="X141" s="35">
        <v>0</v>
      </c>
      <c r="Y141" s="35">
        <v>0</v>
      </c>
      <c r="Z141" s="35">
        <v>0</v>
      </c>
      <c r="AA141" s="35">
        <f t="shared" si="46"/>
        <v>0</v>
      </c>
      <c r="AB141" s="35">
        <f t="shared" si="47"/>
        <v>0</v>
      </c>
    </row>
    <row r="142" spans="1:28" s="7" customFormat="1" ht="31.5" customHeight="1" x14ac:dyDescent="0.25">
      <c r="A142" s="36" t="s">
        <v>221</v>
      </c>
      <c r="B142" s="41" t="s">
        <v>42</v>
      </c>
      <c r="C142" s="38" t="s">
        <v>36</v>
      </c>
      <c r="D142" s="35">
        <v>0</v>
      </c>
      <c r="E142" s="35">
        <v>0</v>
      </c>
      <c r="F142" s="35">
        <v>0</v>
      </c>
      <c r="G142" s="35">
        <v>0</v>
      </c>
      <c r="H142" s="35">
        <v>0</v>
      </c>
      <c r="I142" s="35">
        <v>0</v>
      </c>
      <c r="J142" s="35">
        <v>0</v>
      </c>
      <c r="K142" s="35">
        <v>0</v>
      </c>
      <c r="L142" s="35">
        <v>0</v>
      </c>
      <c r="M142" s="35">
        <v>0</v>
      </c>
      <c r="N142" s="35">
        <v>0</v>
      </c>
      <c r="O142" s="35">
        <v>0</v>
      </c>
      <c r="P142" s="35">
        <v>0</v>
      </c>
      <c r="Q142" s="35">
        <v>0</v>
      </c>
      <c r="R142" s="35">
        <v>0</v>
      </c>
      <c r="S142" s="35">
        <v>0</v>
      </c>
      <c r="T142" s="35">
        <v>0</v>
      </c>
      <c r="U142" s="35">
        <v>0</v>
      </c>
      <c r="V142" s="35">
        <v>0</v>
      </c>
      <c r="W142" s="35">
        <v>0</v>
      </c>
      <c r="X142" s="35">
        <v>0</v>
      </c>
      <c r="Y142" s="35">
        <v>0</v>
      </c>
      <c r="Z142" s="35">
        <v>0</v>
      </c>
      <c r="AA142" s="35">
        <f t="shared" si="46"/>
        <v>0</v>
      </c>
      <c r="AB142" s="35">
        <f t="shared" si="47"/>
        <v>0</v>
      </c>
    </row>
    <row r="143" spans="1:28" s="7" customFormat="1" ht="31.5" customHeight="1" x14ac:dyDescent="0.25">
      <c r="A143" s="36" t="s">
        <v>222</v>
      </c>
      <c r="B143" s="41" t="s">
        <v>44</v>
      </c>
      <c r="C143" s="38" t="s">
        <v>36</v>
      </c>
      <c r="D143" s="35">
        <v>0</v>
      </c>
      <c r="E143" s="35">
        <v>0</v>
      </c>
      <c r="F143" s="35">
        <v>0</v>
      </c>
      <c r="G143" s="35">
        <v>0</v>
      </c>
      <c r="H143" s="35">
        <v>0</v>
      </c>
      <c r="I143" s="35">
        <v>0</v>
      </c>
      <c r="J143" s="35">
        <v>0</v>
      </c>
      <c r="K143" s="35">
        <v>0</v>
      </c>
      <c r="L143" s="35">
        <v>0</v>
      </c>
      <c r="M143" s="35">
        <v>0</v>
      </c>
      <c r="N143" s="35">
        <v>0</v>
      </c>
      <c r="O143" s="35">
        <v>0</v>
      </c>
      <c r="P143" s="35">
        <v>0</v>
      </c>
      <c r="Q143" s="35">
        <v>0</v>
      </c>
      <c r="R143" s="35">
        <v>0</v>
      </c>
      <c r="S143" s="35">
        <v>0</v>
      </c>
      <c r="T143" s="35">
        <v>0</v>
      </c>
      <c r="U143" s="35">
        <v>0</v>
      </c>
      <c r="V143" s="35">
        <v>0</v>
      </c>
      <c r="W143" s="35">
        <v>0</v>
      </c>
      <c r="X143" s="35">
        <v>0</v>
      </c>
      <c r="Y143" s="35">
        <v>0</v>
      </c>
      <c r="Z143" s="35">
        <v>0</v>
      </c>
      <c r="AA143" s="35">
        <f t="shared" si="46"/>
        <v>0</v>
      </c>
      <c r="AB143" s="35">
        <f t="shared" si="47"/>
        <v>0</v>
      </c>
    </row>
    <row r="144" spans="1:28" s="7" customFormat="1" ht="15.75" customHeight="1" x14ac:dyDescent="0.25">
      <c r="A144" s="36" t="s">
        <v>223</v>
      </c>
      <c r="B144" s="37" t="s">
        <v>46</v>
      </c>
      <c r="C144" s="38" t="s">
        <v>36</v>
      </c>
      <c r="D144" s="35" t="s">
        <v>47</v>
      </c>
      <c r="E144" s="35" t="s">
        <v>47</v>
      </c>
      <c r="F144" s="35" t="s">
        <v>47</v>
      </c>
      <c r="G144" s="35" t="s">
        <v>47</v>
      </c>
      <c r="H144" s="35" t="s">
        <v>47</v>
      </c>
      <c r="I144" s="35" t="s">
        <v>47</v>
      </c>
      <c r="J144" s="35" t="s">
        <v>47</v>
      </c>
      <c r="K144" s="35" t="s">
        <v>47</v>
      </c>
      <c r="L144" s="35" t="s">
        <v>47</v>
      </c>
      <c r="M144" s="35" t="s">
        <v>47</v>
      </c>
      <c r="N144" s="35" t="s">
        <v>47</v>
      </c>
      <c r="O144" s="35" t="s">
        <v>47</v>
      </c>
      <c r="P144" s="35" t="s">
        <v>47</v>
      </c>
      <c r="Q144" s="35" t="s">
        <v>47</v>
      </c>
      <c r="R144" s="35" t="s">
        <v>47</v>
      </c>
      <c r="S144" s="35" t="s">
        <v>47</v>
      </c>
      <c r="T144" s="35" t="s">
        <v>47</v>
      </c>
      <c r="U144" s="35" t="s">
        <v>47</v>
      </c>
      <c r="V144" s="35" t="s">
        <v>47</v>
      </c>
      <c r="W144" s="35" t="s">
        <v>47</v>
      </c>
      <c r="X144" s="35" t="s">
        <v>47</v>
      </c>
      <c r="Y144" s="35" t="s">
        <v>47</v>
      </c>
      <c r="Z144" s="35" t="s">
        <v>47</v>
      </c>
      <c r="AA144" s="35" t="s">
        <v>47</v>
      </c>
      <c r="AB144" s="35" t="s">
        <v>47</v>
      </c>
    </row>
    <row r="145" spans="1:28" s="7" customFormat="1" ht="15.75" customHeight="1" x14ac:dyDescent="0.25">
      <c r="A145" s="36" t="s">
        <v>224</v>
      </c>
      <c r="B145" s="37" t="s">
        <v>49</v>
      </c>
      <c r="C145" s="38" t="s">
        <v>36</v>
      </c>
      <c r="D145" s="35">
        <f t="shared" ref="D145:K145" si="50">D115-D130</f>
        <v>1.6775941688716642</v>
      </c>
      <c r="E145" s="35">
        <f t="shared" si="50"/>
        <v>-290.9854067498062</v>
      </c>
      <c r="F145" s="35">
        <f t="shared" si="50"/>
        <v>386.0348326514424</v>
      </c>
      <c r="G145" s="35">
        <f t="shared" si="50"/>
        <v>28.709486912588375</v>
      </c>
      <c r="H145" s="35">
        <f t="shared" si="50"/>
        <v>345.16946771074282</v>
      </c>
      <c r="I145" s="35">
        <f t="shared" si="50"/>
        <v>130.40027257143294</v>
      </c>
      <c r="J145" s="35">
        <f t="shared" si="50"/>
        <v>846.81132138739963</v>
      </c>
      <c r="K145" s="35">
        <f t="shared" si="50"/>
        <v>200.93152752917825</v>
      </c>
      <c r="L145" s="35">
        <v>-48.734819074086694</v>
      </c>
      <c r="M145" s="35">
        <f t="shared" ref="M145:Z145" si="51">M115-M130</f>
        <v>69.463819350877714</v>
      </c>
      <c r="N145" s="35">
        <f t="shared" si="51"/>
        <v>41.416002172689055</v>
      </c>
      <c r="O145" s="35">
        <f t="shared" si="51"/>
        <v>134.3718526054121</v>
      </c>
      <c r="P145" s="35">
        <f t="shared" si="51"/>
        <v>-124.769682956721</v>
      </c>
      <c r="Q145" s="35">
        <f t="shared" si="51"/>
        <v>103.25638185437469</v>
      </c>
      <c r="R145" s="35">
        <f t="shared" si="51"/>
        <v>-3.7919419401088987</v>
      </c>
      <c r="S145" s="35">
        <f t="shared" si="51"/>
        <v>224.13821778634585</v>
      </c>
      <c r="T145" s="35">
        <f t="shared" si="51"/>
        <v>63.739246783747973</v>
      </c>
      <c r="U145" s="35">
        <f t="shared" si="51"/>
        <v>227.52401445938321</v>
      </c>
      <c r="V145" s="35">
        <f t="shared" si="51"/>
        <v>191.91874172555583</v>
      </c>
      <c r="W145" s="35">
        <f t="shared" si="51"/>
        <v>215.95839744929327</v>
      </c>
      <c r="X145" s="35">
        <f t="shared" si="51"/>
        <v>197.67630397732253</v>
      </c>
      <c r="Y145" s="35">
        <f t="shared" si="51"/>
        <v>203.01414402593434</v>
      </c>
      <c r="Z145" s="35">
        <f t="shared" si="51"/>
        <v>203.60659309664226</v>
      </c>
      <c r="AA145" s="35">
        <f>H145+J145+K145+M145+O145+Q145+S145+U145+W145+Y145</f>
        <v>2570.6391441589421</v>
      </c>
      <c r="AB145" s="35">
        <f>H145+J145+L145+N145+P145+R145+T145+V145+X145+Z145</f>
        <v>1713.0412328831835</v>
      </c>
    </row>
    <row r="146" spans="1:28" s="7" customFormat="1" ht="15.75" customHeight="1" x14ac:dyDescent="0.25">
      <c r="A146" s="36" t="s">
        <v>225</v>
      </c>
      <c r="B146" s="37" t="s">
        <v>51</v>
      </c>
      <c r="C146" s="38" t="s">
        <v>36</v>
      </c>
      <c r="D146" s="35" t="s">
        <v>47</v>
      </c>
      <c r="E146" s="35" t="s">
        <v>47</v>
      </c>
      <c r="F146" s="35" t="s">
        <v>47</v>
      </c>
      <c r="G146" s="35" t="s">
        <v>47</v>
      </c>
      <c r="H146" s="35" t="s">
        <v>47</v>
      </c>
      <c r="I146" s="35" t="s">
        <v>47</v>
      </c>
      <c r="J146" s="35" t="s">
        <v>47</v>
      </c>
      <c r="K146" s="35" t="s">
        <v>47</v>
      </c>
      <c r="L146" s="35" t="s">
        <v>47</v>
      </c>
      <c r="M146" s="35" t="s">
        <v>47</v>
      </c>
      <c r="N146" s="35" t="s">
        <v>47</v>
      </c>
      <c r="O146" s="35" t="s">
        <v>47</v>
      </c>
      <c r="P146" s="35" t="s">
        <v>47</v>
      </c>
      <c r="Q146" s="35" t="s">
        <v>47</v>
      </c>
      <c r="R146" s="35" t="s">
        <v>47</v>
      </c>
      <c r="S146" s="35" t="s">
        <v>47</v>
      </c>
      <c r="T146" s="35" t="s">
        <v>47</v>
      </c>
      <c r="U146" s="35" t="s">
        <v>47</v>
      </c>
      <c r="V146" s="35" t="s">
        <v>47</v>
      </c>
      <c r="W146" s="35" t="s">
        <v>47</v>
      </c>
      <c r="X146" s="35" t="s">
        <v>47</v>
      </c>
      <c r="Y146" s="35" t="s">
        <v>47</v>
      </c>
      <c r="Z146" s="35" t="s">
        <v>47</v>
      </c>
      <c r="AA146" s="35" t="s">
        <v>47</v>
      </c>
      <c r="AB146" s="35" t="s">
        <v>47</v>
      </c>
    </row>
    <row r="147" spans="1:28" s="7" customFormat="1" ht="15.75" customHeight="1" x14ac:dyDescent="0.25">
      <c r="A147" s="36" t="s">
        <v>226</v>
      </c>
      <c r="B147" s="39" t="s">
        <v>53</v>
      </c>
      <c r="C147" s="38" t="s">
        <v>36</v>
      </c>
      <c r="D147" s="35">
        <f t="shared" ref="D147:K148" si="52">D117-D132</f>
        <v>-18.393917083620654</v>
      </c>
      <c r="E147" s="35">
        <f t="shared" si="52"/>
        <v>-31.352146097892117</v>
      </c>
      <c r="F147" s="35">
        <f t="shared" si="52"/>
        <v>-29.066964185044736</v>
      </c>
      <c r="G147" s="35">
        <f t="shared" si="52"/>
        <v>-23.522244252901856</v>
      </c>
      <c r="H147" s="35">
        <f t="shared" si="52"/>
        <v>-28.017282343916417</v>
      </c>
      <c r="I147" s="35">
        <f t="shared" si="52"/>
        <v>-38.577805424739971</v>
      </c>
      <c r="J147" s="35">
        <f t="shared" si="52"/>
        <v>-32.281930847647246</v>
      </c>
      <c r="K147" s="35">
        <f t="shared" si="52"/>
        <v>-47.341561957084885</v>
      </c>
      <c r="L147" s="35">
        <v>-26.748888542996504</v>
      </c>
      <c r="M147" s="35">
        <f t="shared" ref="M147:Z148" si="53">M117-M132</f>
        <v>358.96891716205704</v>
      </c>
      <c r="N147" s="35">
        <f t="shared" si="53"/>
        <v>388.25754450801935</v>
      </c>
      <c r="O147" s="35">
        <f t="shared" si="53"/>
        <v>-55.660794092931219</v>
      </c>
      <c r="P147" s="35">
        <f t="shared" si="53"/>
        <v>40.88159621205957</v>
      </c>
      <c r="Q147" s="35">
        <f t="shared" si="53"/>
        <v>-57.844257406572439</v>
      </c>
      <c r="R147" s="35">
        <f t="shared" si="53"/>
        <v>-60.295231576017088</v>
      </c>
      <c r="S147" s="35">
        <f t="shared" si="53"/>
        <v>-59.878018312798446</v>
      </c>
      <c r="T147" s="35">
        <f t="shared" si="53"/>
        <v>-57.385835664489328</v>
      </c>
      <c r="U147" s="35">
        <f t="shared" si="53"/>
        <v>-60.939792134218322</v>
      </c>
      <c r="V147" s="35">
        <f t="shared" si="53"/>
        <v>-65.555073524109488</v>
      </c>
      <c r="W147" s="35">
        <f t="shared" si="53"/>
        <v>-62.975718014251399</v>
      </c>
      <c r="X147" s="35">
        <f t="shared" si="53"/>
        <v>-68.177276465073874</v>
      </c>
      <c r="Y147" s="35">
        <f t="shared" si="53"/>
        <v>-65.083402092341288</v>
      </c>
      <c r="Z147" s="35">
        <f t="shared" si="53"/>
        <v>-70.904367523676825</v>
      </c>
      <c r="AA147" s="35">
        <f t="shared" ref="AA147:AA148" si="54">H147+J147+K147+M147+O147+Q147+S147+U147+W147+Y147</f>
        <v>-111.05384003970461</v>
      </c>
      <c r="AB147" s="35">
        <f t="shared" ref="AB147:AB148" si="55">H147+J147+L147+N147+P147+R147+T147+V147+X147+Z147</f>
        <v>19.773254232152084</v>
      </c>
    </row>
    <row r="148" spans="1:28" s="7" customFormat="1" ht="15.75" customHeight="1" x14ac:dyDescent="0.25">
      <c r="A148" s="36" t="s">
        <v>227</v>
      </c>
      <c r="B148" s="37" t="s">
        <v>55</v>
      </c>
      <c r="C148" s="38" t="s">
        <v>36</v>
      </c>
      <c r="D148" s="35">
        <f t="shared" si="52"/>
        <v>0</v>
      </c>
      <c r="E148" s="35">
        <f t="shared" si="52"/>
        <v>0</v>
      </c>
      <c r="F148" s="35">
        <f t="shared" si="52"/>
        <v>0</v>
      </c>
      <c r="G148" s="35">
        <f t="shared" si="52"/>
        <v>0</v>
      </c>
      <c r="H148" s="35">
        <f t="shared" si="52"/>
        <v>0</v>
      </c>
      <c r="I148" s="35">
        <f t="shared" si="52"/>
        <v>0</v>
      </c>
      <c r="J148" s="35">
        <f t="shared" si="52"/>
        <v>0</v>
      </c>
      <c r="K148" s="35">
        <f t="shared" si="52"/>
        <v>0</v>
      </c>
      <c r="L148" s="35">
        <v>100.97538905325948</v>
      </c>
      <c r="M148" s="35">
        <f t="shared" si="53"/>
        <v>0</v>
      </c>
      <c r="N148" s="35">
        <f t="shared" si="53"/>
        <v>0</v>
      </c>
      <c r="O148" s="35">
        <f t="shared" si="53"/>
        <v>0</v>
      </c>
      <c r="P148" s="35">
        <f t="shared" si="53"/>
        <v>0</v>
      </c>
      <c r="Q148" s="35">
        <f t="shared" si="53"/>
        <v>0</v>
      </c>
      <c r="R148" s="35">
        <f t="shared" si="53"/>
        <v>0</v>
      </c>
      <c r="S148" s="35">
        <f t="shared" si="53"/>
        <v>0</v>
      </c>
      <c r="T148" s="35">
        <f t="shared" si="53"/>
        <v>0</v>
      </c>
      <c r="U148" s="35">
        <f t="shared" si="53"/>
        <v>0</v>
      </c>
      <c r="V148" s="35">
        <f t="shared" si="53"/>
        <v>0</v>
      </c>
      <c r="W148" s="35">
        <f t="shared" si="53"/>
        <v>0</v>
      </c>
      <c r="X148" s="35">
        <f t="shared" si="53"/>
        <v>0</v>
      </c>
      <c r="Y148" s="35">
        <f t="shared" si="53"/>
        <v>0</v>
      </c>
      <c r="Z148" s="35">
        <f t="shared" si="53"/>
        <v>0</v>
      </c>
      <c r="AA148" s="35">
        <f t="shared" si="54"/>
        <v>0</v>
      </c>
      <c r="AB148" s="35">
        <f t="shared" si="55"/>
        <v>100.97538905325948</v>
      </c>
    </row>
    <row r="149" spans="1:28" s="7" customFormat="1" ht="15.75" customHeight="1" x14ac:dyDescent="0.25">
      <c r="A149" s="36" t="s">
        <v>228</v>
      </c>
      <c r="B149" s="37" t="s">
        <v>57</v>
      </c>
      <c r="C149" s="38" t="s">
        <v>36</v>
      </c>
      <c r="D149" s="35" t="s">
        <v>47</v>
      </c>
      <c r="E149" s="35" t="s">
        <v>47</v>
      </c>
      <c r="F149" s="35" t="s">
        <v>47</v>
      </c>
      <c r="G149" s="35" t="s">
        <v>47</v>
      </c>
      <c r="H149" s="35" t="s">
        <v>47</v>
      </c>
      <c r="I149" s="35" t="s">
        <v>47</v>
      </c>
      <c r="J149" s="35" t="s">
        <v>47</v>
      </c>
      <c r="K149" s="35" t="s">
        <v>47</v>
      </c>
      <c r="L149" s="35" t="s">
        <v>47</v>
      </c>
      <c r="M149" s="35" t="s">
        <v>47</v>
      </c>
      <c r="N149" s="35" t="s">
        <v>47</v>
      </c>
      <c r="O149" s="35" t="s">
        <v>47</v>
      </c>
      <c r="P149" s="35" t="s">
        <v>47</v>
      </c>
      <c r="Q149" s="35" t="s">
        <v>47</v>
      </c>
      <c r="R149" s="35" t="s">
        <v>47</v>
      </c>
      <c r="S149" s="35" t="s">
        <v>47</v>
      </c>
      <c r="T149" s="35" t="s">
        <v>47</v>
      </c>
      <c r="U149" s="35" t="s">
        <v>47</v>
      </c>
      <c r="V149" s="35" t="s">
        <v>47</v>
      </c>
      <c r="W149" s="35" t="s">
        <v>47</v>
      </c>
      <c r="X149" s="35" t="s">
        <v>47</v>
      </c>
      <c r="Y149" s="35" t="s">
        <v>47</v>
      </c>
      <c r="Z149" s="35" t="s">
        <v>47</v>
      </c>
      <c r="AA149" s="35" t="s">
        <v>47</v>
      </c>
      <c r="AB149" s="35" t="s">
        <v>47</v>
      </c>
    </row>
    <row r="150" spans="1:28" s="7" customFormat="1" ht="31.5" customHeight="1" x14ac:dyDescent="0.25">
      <c r="A150" s="36" t="s">
        <v>229</v>
      </c>
      <c r="B150" s="39" t="s">
        <v>59</v>
      </c>
      <c r="C150" s="38" t="s">
        <v>36</v>
      </c>
      <c r="D150" s="35" t="s">
        <v>47</v>
      </c>
      <c r="E150" s="35" t="s">
        <v>47</v>
      </c>
      <c r="F150" s="35" t="s">
        <v>47</v>
      </c>
      <c r="G150" s="35" t="s">
        <v>47</v>
      </c>
      <c r="H150" s="35" t="s">
        <v>47</v>
      </c>
      <c r="I150" s="35" t="s">
        <v>47</v>
      </c>
      <c r="J150" s="35" t="s">
        <v>47</v>
      </c>
      <c r="K150" s="35" t="s">
        <v>47</v>
      </c>
      <c r="L150" s="35" t="s">
        <v>47</v>
      </c>
      <c r="M150" s="35" t="s">
        <v>47</v>
      </c>
      <c r="N150" s="35" t="s">
        <v>47</v>
      </c>
      <c r="O150" s="35" t="s">
        <v>47</v>
      </c>
      <c r="P150" s="35" t="s">
        <v>47</v>
      </c>
      <c r="Q150" s="35" t="s">
        <v>47</v>
      </c>
      <c r="R150" s="35" t="s">
        <v>47</v>
      </c>
      <c r="S150" s="35" t="s">
        <v>47</v>
      </c>
      <c r="T150" s="35" t="s">
        <v>47</v>
      </c>
      <c r="U150" s="35" t="s">
        <v>47</v>
      </c>
      <c r="V150" s="35" t="s">
        <v>47</v>
      </c>
      <c r="W150" s="35" t="s">
        <v>47</v>
      </c>
      <c r="X150" s="35" t="s">
        <v>47</v>
      </c>
      <c r="Y150" s="35" t="s">
        <v>47</v>
      </c>
      <c r="Z150" s="35" t="s">
        <v>47</v>
      </c>
      <c r="AA150" s="35" t="s">
        <v>47</v>
      </c>
      <c r="AB150" s="35" t="s">
        <v>47</v>
      </c>
    </row>
    <row r="151" spans="1:28" s="7" customFormat="1" ht="15.75" customHeight="1" x14ac:dyDescent="0.25">
      <c r="A151" s="36" t="s">
        <v>230</v>
      </c>
      <c r="B151" s="40" t="s">
        <v>61</v>
      </c>
      <c r="C151" s="38" t="s">
        <v>36</v>
      </c>
      <c r="D151" s="35" t="s">
        <v>47</v>
      </c>
      <c r="E151" s="35" t="s">
        <v>47</v>
      </c>
      <c r="F151" s="35" t="s">
        <v>47</v>
      </c>
      <c r="G151" s="35" t="s">
        <v>47</v>
      </c>
      <c r="H151" s="35" t="s">
        <v>47</v>
      </c>
      <c r="I151" s="35" t="s">
        <v>47</v>
      </c>
      <c r="J151" s="35" t="s">
        <v>47</v>
      </c>
      <c r="K151" s="35" t="s">
        <v>47</v>
      </c>
      <c r="L151" s="35" t="s">
        <v>47</v>
      </c>
      <c r="M151" s="35" t="s">
        <v>47</v>
      </c>
      <c r="N151" s="35" t="s">
        <v>47</v>
      </c>
      <c r="O151" s="35" t="s">
        <v>47</v>
      </c>
      <c r="P151" s="35" t="s">
        <v>47</v>
      </c>
      <c r="Q151" s="35" t="s">
        <v>47</v>
      </c>
      <c r="R151" s="35" t="s">
        <v>47</v>
      </c>
      <c r="S151" s="35" t="s">
        <v>47</v>
      </c>
      <c r="T151" s="35" t="s">
        <v>47</v>
      </c>
      <c r="U151" s="35" t="s">
        <v>47</v>
      </c>
      <c r="V151" s="35" t="s">
        <v>47</v>
      </c>
      <c r="W151" s="35" t="s">
        <v>47</v>
      </c>
      <c r="X151" s="35" t="s">
        <v>47</v>
      </c>
      <c r="Y151" s="35" t="s">
        <v>47</v>
      </c>
      <c r="Z151" s="35" t="s">
        <v>47</v>
      </c>
      <c r="AA151" s="35" t="s">
        <v>47</v>
      </c>
      <c r="AB151" s="35" t="s">
        <v>47</v>
      </c>
    </row>
    <row r="152" spans="1:28" s="7" customFormat="1" ht="15.75" customHeight="1" x14ac:dyDescent="0.25">
      <c r="A152" s="36" t="s">
        <v>231</v>
      </c>
      <c r="B152" s="40" t="s">
        <v>63</v>
      </c>
      <c r="C152" s="38" t="s">
        <v>36</v>
      </c>
      <c r="D152" s="35" t="s">
        <v>47</v>
      </c>
      <c r="E152" s="35" t="s">
        <v>47</v>
      </c>
      <c r="F152" s="35" t="s">
        <v>47</v>
      </c>
      <c r="G152" s="35" t="s">
        <v>47</v>
      </c>
      <c r="H152" s="35" t="s">
        <v>47</v>
      </c>
      <c r="I152" s="35" t="s">
        <v>47</v>
      </c>
      <c r="J152" s="35" t="s">
        <v>47</v>
      </c>
      <c r="K152" s="35" t="s">
        <v>47</v>
      </c>
      <c r="L152" s="35" t="s">
        <v>47</v>
      </c>
      <c r="M152" s="35" t="s">
        <v>47</v>
      </c>
      <c r="N152" s="35" t="s">
        <v>47</v>
      </c>
      <c r="O152" s="35" t="s">
        <v>47</v>
      </c>
      <c r="P152" s="35" t="s">
        <v>47</v>
      </c>
      <c r="Q152" s="35" t="s">
        <v>47</v>
      </c>
      <c r="R152" s="35" t="s">
        <v>47</v>
      </c>
      <c r="S152" s="35" t="s">
        <v>47</v>
      </c>
      <c r="T152" s="35" t="s">
        <v>47</v>
      </c>
      <c r="U152" s="35" t="s">
        <v>47</v>
      </c>
      <c r="V152" s="35" t="s">
        <v>47</v>
      </c>
      <c r="W152" s="35" t="s">
        <v>47</v>
      </c>
      <c r="X152" s="35" t="s">
        <v>47</v>
      </c>
      <c r="Y152" s="35" t="s">
        <v>47</v>
      </c>
      <c r="Z152" s="35" t="s">
        <v>47</v>
      </c>
      <c r="AA152" s="35" t="s">
        <v>47</v>
      </c>
      <c r="AB152" s="35" t="s">
        <v>47</v>
      </c>
    </row>
    <row r="153" spans="1:28" s="7" customFormat="1" ht="15.75" customHeight="1" x14ac:dyDescent="0.25">
      <c r="A153" s="36" t="s">
        <v>232</v>
      </c>
      <c r="B153" s="37" t="s">
        <v>65</v>
      </c>
      <c r="C153" s="38" t="s">
        <v>36</v>
      </c>
      <c r="D153" s="35">
        <f t="shared" ref="D153:K153" si="56">D123-D138</f>
        <v>43.843387613145985</v>
      </c>
      <c r="E153" s="35">
        <f t="shared" si="56"/>
        <v>-55.355877460377492</v>
      </c>
      <c r="F153" s="35">
        <f t="shared" si="56"/>
        <v>305.85535601956934</v>
      </c>
      <c r="G153" s="35">
        <f t="shared" si="56"/>
        <v>33.608013517590791</v>
      </c>
      <c r="H153" s="35">
        <f t="shared" si="56"/>
        <v>26.534604524594478</v>
      </c>
      <c r="I153" s="35">
        <f t="shared" si="56"/>
        <v>35.452406980258118</v>
      </c>
      <c r="J153" s="35">
        <f t="shared" si="56"/>
        <v>55.553611363835905</v>
      </c>
      <c r="K153" s="35">
        <f t="shared" si="56"/>
        <v>54.714949443428623</v>
      </c>
      <c r="L153" s="35">
        <v>45.163112231117843</v>
      </c>
      <c r="M153" s="35">
        <f t="shared" ref="M153:Z153" si="57">M123-M138</f>
        <v>22.692401294524874</v>
      </c>
      <c r="N153" s="35">
        <f t="shared" si="57"/>
        <v>24.287369617867999</v>
      </c>
      <c r="O153" s="35">
        <f t="shared" si="57"/>
        <v>23.996647086582666</v>
      </c>
      <c r="P153" s="35">
        <f t="shared" si="57"/>
        <v>17.33825005477977</v>
      </c>
      <c r="Q153" s="35">
        <f t="shared" si="57"/>
        <v>25.454469488058709</v>
      </c>
      <c r="R153" s="35">
        <f t="shared" si="57"/>
        <v>19.703191276580018</v>
      </c>
      <c r="S153" s="35">
        <f t="shared" si="57"/>
        <v>26.9963013999457</v>
      </c>
      <c r="T153" s="35">
        <f t="shared" si="57"/>
        <v>17.367473739542937</v>
      </c>
      <c r="U153" s="35">
        <f t="shared" si="57"/>
        <v>23.42468017639359</v>
      </c>
      <c r="V153" s="35">
        <f t="shared" si="57"/>
        <v>18.088952306437683</v>
      </c>
      <c r="W153" s="35">
        <f t="shared" si="57"/>
        <v>25.264071425993595</v>
      </c>
      <c r="X153" s="35">
        <f t="shared" si="57"/>
        <v>16.58614337852158</v>
      </c>
      <c r="Y153" s="35">
        <f t="shared" si="57"/>
        <v>27.205792014584986</v>
      </c>
      <c r="Z153" s="35">
        <f t="shared" si="57"/>
        <v>14.964466456464137</v>
      </c>
      <c r="AA153" s="35">
        <f t="shared" ref="AA153:AA158" si="58">H153+J153+K153+M153+O153+Q153+S153+U153+W153+Y153</f>
        <v>311.83752821794315</v>
      </c>
      <c r="AB153" s="35">
        <f t="shared" ref="AB153:AB158" si="59">H153+J153+L153+N153+P153+R153+T153+V153+X153+Z153</f>
        <v>255.58717494974229</v>
      </c>
    </row>
    <row r="154" spans="1:28" s="31" customFormat="1" ht="15.75" customHeight="1" x14ac:dyDescent="0.25">
      <c r="A154" s="32" t="s">
        <v>233</v>
      </c>
      <c r="B154" s="33" t="s">
        <v>234</v>
      </c>
      <c r="C154" s="34" t="s">
        <v>36</v>
      </c>
      <c r="D154" s="35">
        <f>SUM(D155:D158)</f>
        <v>27.127064698397</v>
      </c>
      <c r="E154" s="35">
        <f t="shared" ref="E154:Z154" si="60">SUM(E155:E158)</f>
        <v>0</v>
      </c>
      <c r="F154" s="35">
        <f t="shared" si="60"/>
        <v>662.82322448596688</v>
      </c>
      <c r="G154" s="35">
        <f t="shared" si="60"/>
        <v>38.795256177277309</v>
      </c>
      <c r="H154" s="35">
        <f t="shared" si="60"/>
        <v>343.68678989142091</v>
      </c>
      <c r="I154" s="35">
        <f t="shared" si="60"/>
        <v>127.27487412695106</v>
      </c>
      <c r="J154" s="35">
        <f t="shared" si="60"/>
        <v>870.0830019035883</v>
      </c>
      <c r="K154" s="35">
        <f t="shared" si="60"/>
        <v>208.30491501552203</v>
      </c>
      <c r="L154" s="35">
        <f t="shared" si="60"/>
        <v>70.654793667291386</v>
      </c>
      <c r="M154" s="35">
        <f t="shared" si="60"/>
        <v>451.12513780745962</v>
      </c>
      <c r="N154" s="35">
        <f t="shared" si="60"/>
        <v>453.96091629857642</v>
      </c>
      <c r="O154" s="35">
        <f t="shared" si="60"/>
        <v>102.70770559906356</v>
      </c>
      <c r="P154" s="35">
        <f t="shared" si="60"/>
        <v>0</v>
      </c>
      <c r="Q154" s="35">
        <f t="shared" si="60"/>
        <v>70.866593935860962</v>
      </c>
      <c r="R154" s="35">
        <f t="shared" si="60"/>
        <v>0</v>
      </c>
      <c r="S154" s="35">
        <f t="shared" si="60"/>
        <v>191.25650087349311</v>
      </c>
      <c r="T154" s="35">
        <f t="shared" si="60"/>
        <v>23.720884858801583</v>
      </c>
      <c r="U154" s="35">
        <f t="shared" si="60"/>
        <v>190.00890250155848</v>
      </c>
      <c r="V154" s="35">
        <f t="shared" si="60"/>
        <v>144.45262050788403</v>
      </c>
      <c r="W154" s="35">
        <f t="shared" si="60"/>
        <v>178.24675086103545</v>
      </c>
      <c r="X154" s="35">
        <f t="shared" si="60"/>
        <v>146.08517089077023</v>
      </c>
      <c r="Y154" s="35">
        <f t="shared" si="60"/>
        <v>165.13653394817806</v>
      </c>
      <c r="Z154" s="35">
        <f t="shared" si="60"/>
        <v>147.66669202942956</v>
      </c>
      <c r="AA154" s="35">
        <f t="shared" si="58"/>
        <v>2771.4228323371804</v>
      </c>
      <c r="AB154" s="35">
        <f t="shared" si="59"/>
        <v>2200.3108700477628</v>
      </c>
    </row>
    <row r="155" spans="1:28" s="7" customFormat="1" ht="15.75" customHeight="1" x14ac:dyDescent="0.25">
      <c r="A155" s="36" t="s">
        <v>235</v>
      </c>
      <c r="B155" s="45" t="s">
        <v>236</v>
      </c>
      <c r="C155" s="38" t="s">
        <v>36</v>
      </c>
      <c r="D155" s="35">
        <v>0</v>
      </c>
      <c r="E155" s="35">
        <v>0</v>
      </c>
      <c r="F155" s="35">
        <v>0</v>
      </c>
      <c r="G155" s="35">
        <v>0</v>
      </c>
      <c r="H155" s="35">
        <v>0</v>
      </c>
      <c r="I155" s="35">
        <v>0</v>
      </c>
      <c r="J155" s="35">
        <v>0</v>
      </c>
      <c r="K155" s="35">
        <v>0</v>
      </c>
      <c r="L155" s="35">
        <v>0</v>
      </c>
      <c r="M155" s="35">
        <v>0</v>
      </c>
      <c r="N155" s="35">
        <f>IF(N139&gt;0,N382+N398,0)</f>
        <v>0</v>
      </c>
      <c r="O155" s="35">
        <v>0</v>
      </c>
      <c r="P155" s="35">
        <f>IF(P139&gt;0,P382+P398,0)</f>
        <v>0</v>
      </c>
      <c r="Q155" s="35">
        <v>0</v>
      </c>
      <c r="R155" s="35">
        <f>IF(R139&gt;0,R382+R398,0)</f>
        <v>0</v>
      </c>
      <c r="S155" s="35">
        <v>0</v>
      </c>
      <c r="T155" s="35">
        <f>IF(T139&gt;0,T382+T398,0)</f>
        <v>0</v>
      </c>
      <c r="U155" s="35">
        <v>0</v>
      </c>
      <c r="V155" s="35">
        <f>IF(V139&gt;0,V382+V398,0)</f>
        <v>0</v>
      </c>
      <c r="W155" s="35">
        <v>0</v>
      </c>
      <c r="X155" s="35">
        <f>IF(X139&gt;0,X382+X398,0)</f>
        <v>0</v>
      </c>
      <c r="Y155" s="35">
        <v>0</v>
      </c>
      <c r="Z155" s="35">
        <f>IF(Z139&gt;0,Z382+Z398,0)</f>
        <v>0</v>
      </c>
      <c r="AA155" s="35">
        <f t="shared" si="58"/>
        <v>0</v>
      </c>
      <c r="AB155" s="35">
        <f t="shared" si="59"/>
        <v>0</v>
      </c>
    </row>
    <row r="156" spans="1:28" s="7" customFormat="1" ht="15.75" customHeight="1" x14ac:dyDescent="0.25">
      <c r="A156" s="36" t="s">
        <v>237</v>
      </c>
      <c r="B156" s="45" t="s">
        <v>238</v>
      </c>
      <c r="C156" s="38" t="s">
        <v>36</v>
      </c>
      <c r="D156" s="35">
        <v>0.30207620467149465</v>
      </c>
      <c r="E156" s="35">
        <v>0</v>
      </c>
      <c r="F156" s="35">
        <v>20.789215613782829</v>
      </c>
      <c r="G156" s="35">
        <v>1.2928176728117573</v>
      </c>
      <c r="H156" s="35">
        <v>5.8098627836070005</v>
      </c>
      <c r="I156" s="35">
        <v>1.3205552180454498</v>
      </c>
      <c r="J156" s="35">
        <v>0</v>
      </c>
      <c r="K156" s="35">
        <v>3.7797749406726497</v>
      </c>
      <c r="L156" s="35">
        <v>1.8200922077881923</v>
      </c>
      <c r="M156" s="35">
        <v>0</v>
      </c>
      <c r="N156" s="35">
        <v>0</v>
      </c>
      <c r="O156" s="35">
        <v>0</v>
      </c>
      <c r="P156" s="35">
        <v>0</v>
      </c>
      <c r="Q156" s="35">
        <v>0</v>
      </c>
      <c r="R156" s="35">
        <v>0</v>
      </c>
      <c r="S156" s="35">
        <v>0</v>
      </c>
      <c r="T156" s="35">
        <v>0</v>
      </c>
      <c r="U156" s="35">
        <v>0</v>
      </c>
      <c r="V156" s="35">
        <v>0</v>
      </c>
      <c r="W156" s="35">
        <v>0</v>
      </c>
      <c r="X156" s="35">
        <v>0</v>
      </c>
      <c r="Y156" s="35">
        <v>0</v>
      </c>
      <c r="Z156" s="35">
        <v>0</v>
      </c>
      <c r="AA156" s="35">
        <f t="shared" si="58"/>
        <v>9.5896377242796511</v>
      </c>
      <c r="AB156" s="35">
        <f t="shared" si="59"/>
        <v>7.6299549913951932</v>
      </c>
    </row>
    <row r="157" spans="1:28" s="7" customFormat="1" ht="15.75" customHeight="1" x14ac:dyDescent="0.25">
      <c r="A157" s="36" t="s">
        <v>239</v>
      </c>
      <c r="B157" s="45" t="s">
        <v>240</v>
      </c>
      <c r="C157" s="38" t="s">
        <v>36</v>
      </c>
      <c r="D157" s="35">
        <v>1.5414344020810988</v>
      </c>
      <c r="E157" s="35">
        <v>0</v>
      </c>
      <c r="F157" s="35">
        <v>263.06935306940528</v>
      </c>
      <c r="G157" s="35">
        <v>12.407263866532777</v>
      </c>
      <c r="H157" s="35">
        <v>27.487194984084987</v>
      </c>
      <c r="I157" s="35">
        <v>61.164447310040629</v>
      </c>
      <c r="J157" s="35">
        <v>0</v>
      </c>
      <c r="K157" s="35">
        <v>66.437617267704624</v>
      </c>
      <c r="L157" s="35">
        <v>158.71697937919933</v>
      </c>
      <c r="M157" s="35">
        <v>107.12549771923464</v>
      </c>
      <c r="N157" s="35">
        <v>19.076618948847997</v>
      </c>
      <c r="O157" s="35">
        <v>48.781455749276219</v>
      </c>
      <c r="P157" s="35">
        <v>0</v>
      </c>
      <c r="Q157" s="35">
        <v>33.237141619304367</v>
      </c>
      <c r="R157" s="35">
        <v>0</v>
      </c>
      <c r="S157" s="35">
        <v>95.628250436747351</v>
      </c>
      <c r="T157" s="35">
        <v>6.7610261547807804</v>
      </c>
      <c r="U157" s="35">
        <v>95.00445125077924</v>
      </c>
      <c r="V157" s="35">
        <v>62.252216154406689</v>
      </c>
      <c r="W157" s="35">
        <v>87.417135157010975</v>
      </c>
      <c r="X157" s="35">
        <v>63.807096767426927</v>
      </c>
      <c r="Y157" s="35">
        <v>77.217398800610965</v>
      </c>
      <c r="Z157" s="35">
        <v>65.255780496775756</v>
      </c>
      <c r="AA157" s="35">
        <f t="shared" si="58"/>
        <v>638.33614298475345</v>
      </c>
      <c r="AB157" s="35">
        <f t="shared" si="59"/>
        <v>403.35691288552243</v>
      </c>
    </row>
    <row r="158" spans="1:28" s="7" customFormat="1" ht="18" customHeight="1" x14ac:dyDescent="0.25">
      <c r="A158" s="36" t="s">
        <v>241</v>
      </c>
      <c r="B158" s="45" t="s">
        <v>242</v>
      </c>
      <c r="C158" s="38" t="s">
        <v>36</v>
      </c>
      <c r="D158" s="35">
        <v>25.283554091644405</v>
      </c>
      <c r="E158" s="35">
        <v>0</v>
      </c>
      <c r="F158" s="35">
        <v>378.96465580277885</v>
      </c>
      <c r="G158" s="35">
        <v>25.095174637932775</v>
      </c>
      <c r="H158" s="35">
        <v>310.38973212372895</v>
      </c>
      <c r="I158" s="35">
        <v>64.789871598864991</v>
      </c>
      <c r="J158" s="35">
        <v>870.0830019035883</v>
      </c>
      <c r="K158" s="35">
        <v>138.08752280714475</v>
      </c>
      <c r="L158" s="35">
        <v>-89.882277919696122</v>
      </c>
      <c r="M158" s="35">
        <v>343.99964008822496</v>
      </c>
      <c r="N158" s="46">
        <f>IF(N139&gt;0,N139-N155-N156-N157,0)</f>
        <v>434.8842973497284</v>
      </c>
      <c r="O158" s="35">
        <v>53.926249849787339</v>
      </c>
      <c r="P158" s="46">
        <f>IF(P139&gt;0,P139-P155-P156-P157,0)</f>
        <v>0</v>
      </c>
      <c r="Q158" s="35">
        <v>37.629452316556595</v>
      </c>
      <c r="R158" s="46">
        <f>IF(R139&gt;0,R139-R155-R156-R157,0)</f>
        <v>0</v>
      </c>
      <c r="S158" s="35">
        <v>95.628250436745759</v>
      </c>
      <c r="T158" s="46">
        <f>IF(T139&gt;0,T139-T155-T156-T157,0)</f>
        <v>16.959858704020803</v>
      </c>
      <c r="U158" s="35">
        <v>95.00445125077924</v>
      </c>
      <c r="V158" s="46">
        <f>IF(V139&gt;0,V139-V155-V156-V157,0)</f>
        <v>82.200404353477353</v>
      </c>
      <c r="W158" s="35">
        <v>90.829615704024476</v>
      </c>
      <c r="X158" s="46">
        <f>IF(X139&gt;0,X139-X155-X156-X157,0)</f>
        <v>82.278074123343302</v>
      </c>
      <c r="Y158" s="35">
        <v>87.91913514756709</v>
      </c>
      <c r="Z158" s="46">
        <f>IF(Z139&gt;0,Z139-Z155-Z156-Z157,0)</f>
        <v>82.410911532653799</v>
      </c>
      <c r="AA158" s="35">
        <f t="shared" si="58"/>
        <v>2123.4970516281478</v>
      </c>
      <c r="AB158" s="35">
        <f t="shared" si="59"/>
        <v>1789.3240021708446</v>
      </c>
    </row>
    <row r="159" spans="1:28" s="31" customFormat="1" ht="18" customHeight="1" x14ac:dyDescent="0.25">
      <c r="A159" s="32" t="s">
        <v>243</v>
      </c>
      <c r="B159" s="33" t="s">
        <v>128</v>
      </c>
      <c r="C159" s="34" t="s">
        <v>47</v>
      </c>
      <c r="D159" s="34" t="s">
        <v>47</v>
      </c>
      <c r="E159" s="34" t="s">
        <v>47</v>
      </c>
      <c r="F159" s="34" t="s">
        <v>47</v>
      </c>
      <c r="G159" s="34" t="s">
        <v>47</v>
      </c>
      <c r="H159" s="34" t="s">
        <v>47</v>
      </c>
      <c r="I159" s="34" t="s">
        <v>47</v>
      </c>
      <c r="J159" s="34" t="s">
        <v>47</v>
      </c>
      <c r="K159" s="34" t="s">
        <v>47</v>
      </c>
      <c r="L159" s="34" t="s">
        <v>47</v>
      </c>
      <c r="M159" s="34" t="s">
        <v>47</v>
      </c>
      <c r="N159" s="34" t="s">
        <v>47</v>
      </c>
      <c r="O159" s="34" t="s">
        <v>47</v>
      </c>
      <c r="P159" s="34" t="s">
        <v>47</v>
      </c>
      <c r="Q159" s="34" t="s">
        <v>47</v>
      </c>
      <c r="R159" s="34" t="s">
        <v>47</v>
      </c>
      <c r="S159" s="34" t="s">
        <v>47</v>
      </c>
      <c r="T159" s="34" t="s">
        <v>47</v>
      </c>
      <c r="U159" s="34" t="s">
        <v>47</v>
      </c>
      <c r="V159" s="34" t="s">
        <v>47</v>
      </c>
      <c r="W159" s="34" t="s">
        <v>47</v>
      </c>
      <c r="X159" s="34" t="s">
        <v>47</v>
      </c>
      <c r="Y159" s="34" t="s">
        <v>47</v>
      </c>
      <c r="Z159" s="34" t="s">
        <v>47</v>
      </c>
      <c r="AA159" s="34" t="s">
        <v>47</v>
      </c>
      <c r="AB159" s="34" t="s">
        <v>47</v>
      </c>
    </row>
    <row r="160" spans="1:28" s="7" customFormat="1" ht="37.5" customHeight="1" x14ac:dyDescent="0.25">
      <c r="A160" s="36" t="s">
        <v>244</v>
      </c>
      <c r="B160" s="45" t="s">
        <v>245</v>
      </c>
      <c r="C160" s="38" t="s">
        <v>36</v>
      </c>
      <c r="D160" s="35">
        <f t="shared" ref="D160:Z160" si="61">D109+D105+D69</f>
        <v>1120.3363096692374</v>
      </c>
      <c r="E160" s="35">
        <f t="shared" si="61"/>
        <v>878.59693357855235</v>
      </c>
      <c r="F160" s="35">
        <f t="shared" si="61"/>
        <v>2125.7614080143103</v>
      </c>
      <c r="G160" s="35">
        <f t="shared" si="61"/>
        <v>1502.041859456559</v>
      </c>
      <c r="H160" s="35">
        <f t="shared" si="61"/>
        <v>1631.8425216023479</v>
      </c>
      <c r="I160" s="35">
        <f t="shared" si="61"/>
        <v>1804.4722194626293</v>
      </c>
      <c r="J160" s="35">
        <f t="shared" si="61"/>
        <v>2072.1809570664409</v>
      </c>
      <c r="K160" s="35">
        <f t="shared" si="61"/>
        <v>1734.6779002479987</v>
      </c>
      <c r="L160" s="35">
        <f t="shared" si="61"/>
        <v>1312.8508618947319</v>
      </c>
      <c r="M160" s="35">
        <f t="shared" si="61"/>
        <v>1912.7788512833686</v>
      </c>
      <c r="N160" s="35">
        <f t="shared" si="61"/>
        <v>1731.5833993912297</v>
      </c>
      <c r="O160" s="35">
        <f t="shared" si="61"/>
        <v>1390.8707896550575</v>
      </c>
      <c r="P160" s="35">
        <f t="shared" si="61"/>
        <v>1192.845188256154</v>
      </c>
      <c r="Q160" s="35">
        <f t="shared" si="61"/>
        <v>1346.6440700632979</v>
      </c>
      <c r="R160" s="35">
        <f t="shared" si="61"/>
        <v>1284.7053610743187</v>
      </c>
      <c r="S160" s="35">
        <f t="shared" si="61"/>
        <v>1512.7581648186058</v>
      </c>
      <c r="T160" s="35">
        <f t="shared" si="61"/>
        <v>1312.1186920147088</v>
      </c>
      <c r="U160" s="35">
        <f t="shared" si="61"/>
        <v>1548.1595058889097</v>
      </c>
      <c r="V160" s="35">
        <f t="shared" si="61"/>
        <v>1443.0569788502667</v>
      </c>
      <c r="W160" s="35">
        <f t="shared" si="61"/>
        <v>1583.917815459444</v>
      </c>
      <c r="X160" s="35">
        <f t="shared" si="61"/>
        <v>1447.9568996619666</v>
      </c>
      <c r="Y160" s="35">
        <f t="shared" si="61"/>
        <v>1620.0094834044085</v>
      </c>
      <c r="Z160" s="35">
        <f t="shared" si="61"/>
        <v>1452.9098717593979</v>
      </c>
      <c r="AA160" s="35">
        <f>H160+J160+K160+M160+O160+Q160+S160+U160+W160+Y160</f>
        <v>16353.840059489879</v>
      </c>
      <c r="AB160" s="35">
        <f>H160+J160+L160+N160+P160+R160+T160+V160+X160+Z160</f>
        <v>14882.050731571562</v>
      </c>
    </row>
    <row r="161" spans="1:28" s="7" customFormat="1" ht="18" customHeight="1" x14ac:dyDescent="0.25">
      <c r="A161" s="36" t="s">
        <v>246</v>
      </c>
      <c r="B161" s="45" t="s">
        <v>247</v>
      </c>
      <c r="C161" s="38" t="s">
        <v>36</v>
      </c>
      <c r="D161" s="35">
        <v>1101.874</v>
      </c>
      <c r="E161" s="35">
        <v>2634.078</v>
      </c>
      <c r="F161" s="35">
        <v>3619.8817400000003</v>
      </c>
      <c r="G161" s="35">
        <v>2455.8508400000005</v>
      </c>
      <c r="H161" s="35">
        <v>2455.8508400000005</v>
      </c>
      <c r="I161" s="35">
        <v>2651.8508400000005</v>
      </c>
      <c r="J161" s="35">
        <v>2233.7469028340488</v>
      </c>
      <c r="K161" s="35">
        <v>493.13392710546327</v>
      </c>
      <c r="L161" s="35">
        <v>493.13392724256943</v>
      </c>
      <c r="M161" s="35">
        <v>485.32099691743463</v>
      </c>
      <c r="N161" s="35">
        <v>-2.040693752576317E-6</v>
      </c>
      <c r="O161" s="35">
        <v>-3.4867602531002157E-4</v>
      </c>
      <c r="P161" s="35">
        <v>9.5409791178724385E-21</v>
      </c>
      <c r="Q161" s="35">
        <v>-3.4915378072317941E-4</v>
      </c>
      <c r="R161" s="35">
        <v>9.5409791178724385E-21</v>
      </c>
      <c r="S161" s="35">
        <v>-3.4915378072317941E-4</v>
      </c>
      <c r="T161" s="35">
        <v>9.5409791178724385E-21</v>
      </c>
      <c r="U161" s="35">
        <v>-3.4915378072317941E-4</v>
      </c>
      <c r="V161" s="35">
        <v>9.5409791178724385E-21</v>
      </c>
      <c r="W161" s="35">
        <v>-3.4915378072317941E-4</v>
      </c>
      <c r="X161" s="35">
        <v>9.5409791178724385E-21</v>
      </c>
      <c r="Y161" s="35">
        <v>-3.4915378072317941E-4</v>
      </c>
      <c r="Z161" s="35">
        <v>9.5409791178724385E-21</v>
      </c>
      <c r="AA161" s="35" t="s">
        <v>47</v>
      </c>
      <c r="AB161" s="35" t="s">
        <v>47</v>
      </c>
    </row>
    <row r="162" spans="1:28" s="7" customFormat="1" ht="18" customHeight="1" x14ac:dyDescent="0.25">
      <c r="A162" s="36" t="s">
        <v>248</v>
      </c>
      <c r="B162" s="41" t="s">
        <v>249</v>
      </c>
      <c r="C162" s="38" t="s">
        <v>36</v>
      </c>
      <c r="D162" s="35">
        <v>0</v>
      </c>
      <c r="E162" s="35">
        <v>0</v>
      </c>
      <c r="F162" s="35">
        <v>0</v>
      </c>
      <c r="G162" s="35">
        <v>540.77748100000008</v>
      </c>
      <c r="H162" s="35">
        <v>0</v>
      </c>
      <c r="I162" s="35">
        <v>397.92829129770752</v>
      </c>
      <c r="J162" s="35">
        <v>0</v>
      </c>
      <c r="K162" s="35">
        <v>0</v>
      </c>
      <c r="L162" s="35">
        <v>493.13388146103858</v>
      </c>
      <c r="M162" s="35">
        <v>0</v>
      </c>
      <c r="N162" s="35">
        <v>-2.2170101562437593E-6</v>
      </c>
      <c r="O162" s="35">
        <v>0</v>
      </c>
      <c r="P162" s="35">
        <v>4.7704895589362192E-21</v>
      </c>
      <c r="Q162" s="35">
        <v>0</v>
      </c>
      <c r="R162" s="35">
        <v>4.7704895589362192E-21</v>
      </c>
      <c r="S162" s="35">
        <v>0</v>
      </c>
      <c r="T162" s="35">
        <v>4.7704895589362192E-21</v>
      </c>
      <c r="U162" s="35">
        <v>0</v>
      </c>
      <c r="V162" s="35">
        <v>4.7704895589362192E-21</v>
      </c>
      <c r="W162" s="35">
        <v>0</v>
      </c>
      <c r="X162" s="35">
        <v>4.7704895589362192E-21</v>
      </c>
      <c r="Y162" s="35">
        <v>0</v>
      </c>
      <c r="Z162" s="35">
        <v>4.7704895589362192E-21</v>
      </c>
      <c r="AA162" s="35" t="s">
        <v>47</v>
      </c>
      <c r="AB162" s="35" t="s">
        <v>47</v>
      </c>
    </row>
    <row r="163" spans="1:28" s="7" customFormat="1" ht="18" customHeight="1" x14ac:dyDescent="0.25">
      <c r="A163" s="36" t="s">
        <v>250</v>
      </c>
      <c r="B163" s="45" t="s">
        <v>251</v>
      </c>
      <c r="C163" s="38" t="s">
        <v>36</v>
      </c>
      <c r="D163" s="35">
        <v>2634.078</v>
      </c>
      <c r="E163" s="35">
        <v>3619.8817400000003</v>
      </c>
      <c r="F163" s="35">
        <v>2455.8508400000005</v>
      </c>
      <c r="G163" s="35">
        <v>2651.8508400000005</v>
      </c>
      <c r="H163" s="35">
        <v>2233.7484028340468</v>
      </c>
      <c r="I163" s="35">
        <v>2751.7908400000001</v>
      </c>
      <c r="J163" s="35">
        <v>493.13392710546327</v>
      </c>
      <c r="K163" s="35">
        <v>485.32099691743463</v>
      </c>
      <c r="L163" s="35">
        <v>-2.040693752576317E-6</v>
      </c>
      <c r="M163" s="35">
        <v>-3.4867602531002157E-4</v>
      </c>
      <c r="N163" s="35">
        <v>9.5409791178724385E-21</v>
      </c>
      <c r="O163" s="35">
        <v>-3.4915378072317941E-4</v>
      </c>
      <c r="P163" s="35">
        <v>9.5409791178724385E-21</v>
      </c>
      <c r="Q163" s="35">
        <v>-3.4915378072317941E-4</v>
      </c>
      <c r="R163" s="35">
        <v>9.5409791178724385E-21</v>
      </c>
      <c r="S163" s="35">
        <v>-3.4915378072317941E-4</v>
      </c>
      <c r="T163" s="35">
        <v>9.5409791178724385E-21</v>
      </c>
      <c r="U163" s="35">
        <v>-3.4915378072317941E-4</v>
      </c>
      <c r="V163" s="35">
        <v>9.5409791178724385E-21</v>
      </c>
      <c r="W163" s="35">
        <v>-3.4915378072317941E-4</v>
      </c>
      <c r="X163" s="35">
        <v>9.5409791178724385E-21</v>
      </c>
      <c r="Y163" s="35">
        <v>-3.4915378072317941E-4</v>
      </c>
      <c r="Z163" s="35">
        <v>9.5409791178724385E-21</v>
      </c>
      <c r="AA163" s="35" t="s">
        <v>47</v>
      </c>
      <c r="AB163" s="35" t="s">
        <v>47</v>
      </c>
    </row>
    <row r="164" spans="1:28" s="7" customFormat="1" ht="18" customHeight="1" x14ac:dyDescent="0.25">
      <c r="A164" s="36" t="s">
        <v>252</v>
      </c>
      <c r="B164" s="41" t="s">
        <v>253</v>
      </c>
      <c r="C164" s="38" t="s">
        <v>36</v>
      </c>
      <c r="D164" s="35">
        <v>0</v>
      </c>
      <c r="E164" s="35">
        <v>0</v>
      </c>
      <c r="F164" s="35">
        <v>0</v>
      </c>
      <c r="G164" s="35">
        <v>397.92829129770752</v>
      </c>
      <c r="H164" s="35">
        <v>0</v>
      </c>
      <c r="I164" s="35">
        <v>2245.0478912977073</v>
      </c>
      <c r="J164" s="35">
        <f>L162</f>
        <v>493.13388146103858</v>
      </c>
      <c r="K164" s="35">
        <v>0</v>
      </c>
      <c r="L164" s="35">
        <v>-2.2170101562437593E-6</v>
      </c>
      <c r="M164" s="35">
        <v>0</v>
      </c>
      <c r="N164" s="35">
        <v>4.7704895589362192E-21</v>
      </c>
      <c r="O164" s="35">
        <v>0</v>
      </c>
      <c r="P164" s="35">
        <v>4.7704895589362192E-21</v>
      </c>
      <c r="Q164" s="35">
        <v>0</v>
      </c>
      <c r="R164" s="35">
        <v>4.7704895589362192E-21</v>
      </c>
      <c r="S164" s="35">
        <v>0</v>
      </c>
      <c r="T164" s="35">
        <v>4.7704895589362192E-21</v>
      </c>
      <c r="U164" s="35">
        <v>0</v>
      </c>
      <c r="V164" s="35">
        <v>4.7704895589362192E-21</v>
      </c>
      <c r="W164" s="35">
        <v>0</v>
      </c>
      <c r="X164" s="35">
        <v>4.7704895589362192E-21</v>
      </c>
      <c r="Y164" s="35">
        <v>0</v>
      </c>
      <c r="Z164" s="35">
        <v>4.7704895589362192E-21</v>
      </c>
      <c r="AA164" s="35" t="s">
        <v>47</v>
      </c>
      <c r="AB164" s="35" t="s">
        <v>47</v>
      </c>
    </row>
    <row r="165" spans="1:28" s="7" customFormat="1" ht="31.5" customHeight="1" x14ac:dyDescent="0.25">
      <c r="A165" s="36" t="s">
        <v>254</v>
      </c>
      <c r="B165" s="45" t="s">
        <v>255</v>
      </c>
      <c r="C165" s="34" t="s">
        <v>47</v>
      </c>
      <c r="D165" s="35">
        <f t="shared" ref="D165:Z165" si="62">D163/D160</f>
        <v>2.3511493622639725</v>
      </c>
      <c r="E165" s="35">
        <f t="shared" si="62"/>
        <v>4.1200709923447043</v>
      </c>
      <c r="F165" s="35">
        <f t="shared" si="62"/>
        <v>1.155280564761983</v>
      </c>
      <c r="G165" s="35">
        <f t="shared" si="62"/>
        <v>1.7654972951016452</v>
      </c>
      <c r="H165" s="35">
        <f t="shared" si="62"/>
        <v>1.3688504701058237</v>
      </c>
      <c r="I165" s="35">
        <f t="shared" si="62"/>
        <v>1.5249837655131548</v>
      </c>
      <c r="J165" s="35">
        <f t="shared" si="62"/>
        <v>0.23797821586179735</v>
      </c>
      <c r="K165" s="35">
        <f t="shared" si="62"/>
        <v>0.27977585743615607</v>
      </c>
      <c r="L165" s="35">
        <f t="shared" si="62"/>
        <v>-1.5543987605958136E-9</v>
      </c>
      <c r="M165" s="35">
        <f t="shared" si="62"/>
        <v>-1.8228768321862157E-7</v>
      </c>
      <c r="N165" s="35">
        <f t="shared" si="62"/>
        <v>5.5099737738458029E-24</v>
      </c>
      <c r="O165" s="35">
        <f t="shared" si="62"/>
        <v>-2.510325066282909E-7</v>
      </c>
      <c r="P165" s="35">
        <f t="shared" si="62"/>
        <v>7.998505767391828E-24</v>
      </c>
      <c r="Q165" s="35">
        <f t="shared" si="62"/>
        <v>-2.5927696002609487E-7</v>
      </c>
      <c r="R165" s="35">
        <f t="shared" si="62"/>
        <v>7.4265893230911053E-24</v>
      </c>
      <c r="S165" s="35">
        <f t="shared" si="62"/>
        <v>-2.3080607914950259E-7</v>
      </c>
      <c r="T165" s="35">
        <f t="shared" si="62"/>
        <v>7.2714299216503229E-24</v>
      </c>
      <c r="U165" s="35">
        <f t="shared" si="62"/>
        <v>-2.2552829950341914E-7</v>
      </c>
      <c r="V165" s="35">
        <f t="shared" si="62"/>
        <v>6.6116440706825495E-24</v>
      </c>
      <c r="W165" s="35">
        <f t="shared" si="62"/>
        <v>-2.2043680380089737E-7</v>
      </c>
      <c r="X165" s="35">
        <f t="shared" si="62"/>
        <v>6.5892701088684558E-24</v>
      </c>
      <c r="Y165" s="35">
        <f t="shared" si="62"/>
        <v>-2.155257634600025E-7</v>
      </c>
      <c r="Z165" s="35">
        <f t="shared" si="62"/>
        <v>6.5668072764340236E-24</v>
      </c>
      <c r="AA165" s="35" t="s">
        <v>47</v>
      </c>
      <c r="AB165" s="35" t="s">
        <v>47</v>
      </c>
    </row>
    <row r="166" spans="1:28" s="31" customFormat="1" x14ac:dyDescent="0.25">
      <c r="A166" s="30" t="s">
        <v>256</v>
      </c>
      <c r="B166" s="30"/>
      <c r="C166" s="30"/>
      <c r="D166" s="47"/>
      <c r="E166" s="47"/>
      <c r="F166" s="47"/>
      <c r="G166" s="47"/>
      <c r="H166" s="47"/>
      <c r="I166" s="47"/>
      <c r="J166" s="47"/>
      <c r="K166" s="47"/>
      <c r="L166" s="47"/>
      <c r="M166" s="47"/>
      <c r="N166" s="47"/>
      <c r="O166" s="47"/>
      <c r="P166" s="47"/>
      <c r="Q166" s="47"/>
      <c r="R166" s="47"/>
      <c r="S166" s="47"/>
      <c r="T166" s="47"/>
      <c r="U166" s="47"/>
      <c r="V166" s="47"/>
      <c r="W166" s="47"/>
      <c r="X166" s="47"/>
      <c r="Y166" s="47"/>
      <c r="Z166" s="47"/>
      <c r="AA166" s="47"/>
      <c r="AB166" s="47"/>
    </row>
    <row r="167" spans="1:28" s="31" customFormat="1" ht="31.5" customHeight="1" x14ac:dyDescent="0.25">
      <c r="A167" s="32" t="s">
        <v>257</v>
      </c>
      <c r="B167" s="33" t="s">
        <v>258</v>
      </c>
      <c r="C167" s="34" t="s">
        <v>36</v>
      </c>
      <c r="D167" s="35">
        <f>SUM(D168,D172:D178,D181,D184)</f>
        <v>6046.0320756600004</v>
      </c>
      <c r="E167" s="35">
        <f t="shared" ref="E167:Z167" si="63">SUM(E168,E172:E178,E181,E184)</f>
        <v>6356.6889357199998</v>
      </c>
      <c r="F167" s="35">
        <f t="shared" si="63"/>
        <v>9037.623229116798</v>
      </c>
      <c r="G167" s="35">
        <f t="shared" si="63"/>
        <v>8053.3246376817015</v>
      </c>
      <c r="H167" s="35">
        <f t="shared" si="63"/>
        <v>8747.4355871170774</v>
      </c>
      <c r="I167" s="35">
        <f t="shared" si="63"/>
        <v>8294.7286974311392</v>
      </c>
      <c r="J167" s="35">
        <f t="shared" si="63"/>
        <v>9470.9212009659423</v>
      </c>
      <c r="K167" s="35">
        <f t="shared" si="63"/>
        <v>8829.973790675991</v>
      </c>
      <c r="L167" s="35">
        <f t="shared" si="63"/>
        <v>17866.968998365068</v>
      </c>
      <c r="M167" s="35">
        <f t="shared" si="63"/>
        <v>8765.4157738690647</v>
      </c>
      <c r="N167" s="35">
        <f t="shared" si="63"/>
        <v>9328.1458657813018</v>
      </c>
      <c r="O167" s="35">
        <f t="shared" si="63"/>
        <v>8715.4691077761618</v>
      </c>
      <c r="P167" s="35">
        <f t="shared" si="63"/>
        <v>8309.8664592758505</v>
      </c>
      <c r="Q167" s="35">
        <f t="shared" si="63"/>
        <v>8906.4394671161263</v>
      </c>
      <c r="R167" s="35">
        <f t="shared" si="63"/>
        <v>8610.9223323714377</v>
      </c>
      <c r="S167" s="35">
        <f t="shared" si="63"/>
        <v>9142.2047276810408</v>
      </c>
      <c r="T167" s="35">
        <f t="shared" si="63"/>
        <v>8869.7758167743505</v>
      </c>
      <c r="U167" s="35">
        <f t="shared" si="63"/>
        <v>9416.7193379373075</v>
      </c>
      <c r="V167" s="35">
        <f t="shared" si="63"/>
        <v>9200.7515421135267</v>
      </c>
      <c r="W167" s="35">
        <f t="shared" si="63"/>
        <v>9699.495145771265</v>
      </c>
      <c r="X167" s="35">
        <f t="shared" si="63"/>
        <v>9476.7206190279212</v>
      </c>
      <c r="Y167" s="35">
        <f t="shared" si="63"/>
        <v>9990.7542278402416</v>
      </c>
      <c r="Z167" s="35">
        <f t="shared" si="63"/>
        <v>9765.9701945582256</v>
      </c>
      <c r="AA167" s="35">
        <f t="shared" ref="AA167:AA171" si="64">H167+J167+K167+M167+O167+Q167+S167+U167+W167+Y167</f>
        <v>91684.828366750211</v>
      </c>
      <c r="AB167" s="35">
        <f t="shared" ref="AB167:AB171" si="65">H167+J167+L167+N167+P167+R167+T167+V167+X167+Z167</f>
        <v>99647.478616350709</v>
      </c>
    </row>
    <row r="168" spans="1:28" s="7" customFormat="1" ht="15.75" customHeight="1" x14ac:dyDescent="0.25">
      <c r="A168" s="36" t="s">
        <v>259</v>
      </c>
      <c r="B168" s="37" t="s">
        <v>38</v>
      </c>
      <c r="C168" s="38" t="s">
        <v>36</v>
      </c>
      <c r="D168" s="35">
        <f>SUM(D169:D171)</f>
        <v>0</v>
      </c>
      <c r="E168" s="35">
        <f t="shared" ref="E168:Z168" si="66">SUM(E169:E171)</f>
        <v>0</v>
      </c>
      <c r="F168" s="35">
        <f t="shared" si="66"/>
        <v>0</v>
      </c>
      <c r="G168" s="35">
        <f t="shared" si="66"/>
        <v>0</v>
      </c>
      <c r="H168" s="35">
        <f t="shared" si="66"/>
        <v>0</v>
      </c>
      <c r="I168" s="35">
        <f t="shared" si="66"/>
        <v>0</v>
      </c>
      <c r="J168" s="35">
        <f t="shared" si="66"/>
        <v>0</v>
      </c>
      <c r="K168" s="35">
        <f t="shared" si="66"/>
        <v>0</v>
      </c>
      <c r="L168" s="35">
        <f t="shared" si="66"/>
        <v>0</v>
      </c>
      <c r="M168" s="35">
        <f t="shared" si="66"/>
        <v>0</v>
      </c>
      <c r="N168" s="35">
        <f t="shared" si="66"/>
        <v>0</v>
      </c>
      <c r="O168" s="35">
        <f t="shared" si="66"/>
        <v>0</v>
      </c>
      <c r="P168" s="35">
        <f t="shared" si="66"/>
        <v>0</v>
      </c>
      <c r="Q168" s="35">
        <f t="shared" si="66"/>
        <v>0</v>
      </c>
      <c r="R168" s="35">
        <f t="shared" si="66"/>
        <v>0</v>
      </c>
      <c r="S168" s="35">
        <f t="shared" si="66"/>
        <v>0</v>
      </c>
      <c r="T168" s="35">
        <f t="shared" si="66"/>
        <v>0</v>
      </c>
      <c r="U168" s="35">
        <f t="shared" si="66"/>
        <v>0</v>
      </c>
      <c r="V168" s="35">
        <f t="shared" si="66"/>
        <v>0</v>
      </c>
      <c r="W168" s="35">
        <f t="shared" si="66"/>
        <v>0</v>
      </c>
      <c r="X168" s="35">
        <f t="shared" si="66"/>
        <v>0</v>
      </c>
      <c r="Y168" s="35">
        <f t="shared" si="66"/>
        <v>0</v>
      </c>
      <c r="Z168" s="35">
        <f t="shared" si="66"/>
        <v>0</v>
      </c>
      <c r="AA168" s="35">
        <f t="shared" si="64"/>
        <v>0</v>
      </c>
      <c r="AB168" s="35">
        <f t="shared" si="65"/>
        <v>0</v>
      </c>
    </row>
    <row r="169" spans="1:28" s="7" customFormat="1" ht="31.5" customHeight="1" x14ac:dyDescent="0.25">
      <c r="A169" s="36" t="s">
        <v>260</v>
      </c>
      <c r="B169" s="41" t="s">
        <v>40</v>
      </c>
      <c r="C169" s="38" t="s">
        <v>36</v>
      </c>
      <c r="D169" s="35">
        <v>0</v>
      </c>
      <c r="E169" s="35">
        <v>0</v>
      </c>
      <c r="F169" s="35">
        <v>0</v>
      </c>
      <c r="G169" s="35">
        <v>0</v>
      </c>
      <c r="H169" s="35">
        <v>0</v>
      </c>
      <c r="I169" s="35">
        <v>0</v>
      </c>
      <c r="J169" s="35">
        <v>0</v>
      </c>
      <c r="K169" s="35">
        <v>0</v>
      </c>
      <c r="L169" s="35">
        <v>0</v>
      </c>
      <c r="M169" s="35">
        <v>0</v>
      </c>
      <c r="N169" s="35">
        <v>0</v>
      </c>
      <c r="O169" s="35">
        <v>0</v>
      </c>
      <c r="P169" s="35">
        <v>0</v>
      </c>
      <c r="Q169" s="35">
        <v>0</v>
      </c>
      <c r="R169" s="35">
        <v>0</v>
      </c>
      <c r="S169" s="35">
        <v>0</v>
      </c>
      <c r="T169" s="35">
        <v>0</v>
      </c>
      <c r="U169" s="35">
        <v>0</v>
      </c>
      <c r="V169" s="35">
        <v>0</v>
      </c>
      <c r="W169" s="35">
        <v>0</v>
      </c>
      <c r="X169" s="35">
        <v>0</v>
      </c>
      <c r="Y169" s="35">
        <v>0</v>
      </c>
      <c r="Z169" s="35">
        <v>0</v>
      </c>
      <c r="AA169" s="35">
        <f t="shared" si="64"/>
        <v>0</v>
      </c>
      <c r="AB169" s="35">
        <f t="shared" si="65"/>
        <v>0</v>
      </c>
    </row>
    <row r="170" spans="1:28" s="7" customFormat="1" ht="31.5" customHeight="1" x14ac:dyDescent="0.25">
      <c r="A170" s="36" t="s">
        <v>261</v>
      </c>
      <c r="B170" s="41" t="s">
        <v>42</v>
      </c>
      <c r="C170" s="38" t="s">
        <v>36</v>
      </c>
      <c r="D170" s="35">
        <v>0</v>
      </c>
      <c r="E170" s="35">
        <v>0</v>
      </c>
      <c r="F170" s="35">
        <v>0</v>
      </c>
      <c r="G170" s="35">
        <v>0</v>
      </c>
      <c r="H170" s="35">
        <v>0</v>
      </c>
      <c r="I170" s="35">
        <v>0</v>
      </c>
      <c r="J170" s="35">
        <v>0</v>
      </c>
      <c r="K170" s="35">
        <v>0</v>
      </c>
      <c r="L170" s="35">
        <v>0</v>
      </c>
      <c r="M170" s="35">
        <v>0</v>
      </c>
      <c r="N170" s="35">
        <v>0</v>
      </c>
      <c r="O170" s="35">
        <v>0</v>
      </c>
      <c r="P170" s="35">
        <v>0</v>
      </c>
      <c r="Q170" s="35">
        <v>0</v>
      </c>
      <c r="R170" s="35">
        <v>0</v>
      </c>
      <c r="S170" s="35">
        <v>0</v>
      </c>
      <c r="T170" s="35">
        <v>0</v>
      </c>
      <c r="U170" s="35">
        <v>0</v>
      </c>
      <c r="V170" s="35">
        <v>0</v>
      </c>
      <c r="W170" s="35">
        <v>0</v>
      </c>
      <c r="X170" s="35">
        <v>0</v>
      </c>
      <c r="Y170" s="35">
        <v>0</v>
      </c>
      <c r="Z170" s="35">
        <v>0</v>
      </c>
      <c r="AA170" s="35">
        <f t="shared" si="64"/>
        <v>0</v>
      </c>
      <c r="AB170" s="35">
        <f t="shared" si="65"/>
        <v>0</v>
      </c>
    </row>
    <row r="171" spans="1:28" s="7" customFormat="1" ht="31.5" customHeight="1" x14ac:dyDescent="0.25">
      <c r="A171" s="36" t="s">
        <v>262</v>
      </c>
      <c r="B171" s="41" t="s">
        <v>44</v>
      </c>
      <c r="C171" s="38" t="s">
        <v>36</v>
      </c>
      <c r="D171" s="35">
        <v>0</v>
      </c>
      <c r="E171" s="35">
        <v>0</v>
      </c>
      <c r="F171" s="35">
        <v>0</v>
      </c>
      <c r="G171" s="35">
        <v>0</v>
      </c>
      <c r="H171" s="35">
        <v>0</v>
      </c>
      <c r="I171" s="35">
        <v>0</v>
      </c>
      <c r="J171" s="35">
        <v>0</v>
      </c>
      <c r="K171" s="35">
        <v>0</v>
      </c>
      <c r="L171" s="35">
        <v>0</v>
      </c>
      <c r="M171" s="35">
        <v>0</v>
      </c>
      <c r="N171" s="35">
        <v>0</v>
      </c>
      <c r="O171" s="35">
        <v>0</v>
      </c>
      <c r="P171" s="35">
        <v>0</v>
      </c>
      <c r="Q171" s="35">
        <v>0</v>
      </c>
      <c r="R171" s="35">
        <v>0</v>
      </c>
      <c r="S171" s="35">
        <v>0</v>
      </c>
      <c r="T171" s="35">
        <v>0</v>
      </c>
      <c r="U171" s="35">
        <v>0</v>
      </c>
      <c r="V171" s="35">
        <v>0</v>
      </c>
      <c r="W171" s="35">
        <v>0</v>
      </c>
      <c r="X171" s="35">
        <v>0</v>
      </c>
      <c r="Y171" s="35">
        <v>0</v>
      </c>
      <c r="Z171" s="35">
        <v>0</v>
      </c>
      <c r="AA171" s="35">
        <f t="shared" si="64"/>
        <v>0</v>
      </c>
      <c r="AB171" s="35">
        <f t="shared" si="65"/>
        <v>0</v>
      </c>
    </row>
    <row r="172" spans="1:28" s="7" customFormat="1" ht="15.75" customHeight="1" x14ac:dyDescent="0.25">
      <c r="A172" s="36" t="s">
        <v>263</v>
      </c>
      <c r="B172" s="37" t="s">
        <v>46</v>
      </c>
      <c r="C172" s="38" t="s">
        <v>36</v>
      </c>
      <c r="D172" s="35" t="s">
        <v>47</v>
      </c>
      <c r="E172" s="35" t="s">
        <v>47</v>
      </c>
      <c r="F172" s="35" t="s">
        <v>47</v>
      </c>
      <c r="G172" s="35" t="s">
        <v>47</v>
      </c>
      <c r="H172" s="35" t="s">
        <v>47</v>
      </c>
      <c r="I172" s="35" t="s">
        <v>47</v>
      </c>
      <c r="J172" s="35" t="s">
        <v>47</v>
      </c>
      <c r="K172" s="35" t="s">
        <v>47</v>
      </c>
      <c r="L172" s="35" t="s">
        <v>47</v>
      </c>
      <c r="M172" s="35" t="s">
        <v>47</v>
      </c>
      <c r="N172" s="35" t="s">
        <v>47</v>
      </c>
      <c r="O172" s="35" t="s">
        <v>47</v>
      </c>
      <c r="P172" s="35" t="s">
        <v>47</v>
      </c>
      <c r="Q172" s="35" t="s">
        <v>47</v>
      </c>
      <c r="R172" s="35" t="s">
        <v>47</v>
      </c>
      <c r="S172" s="35" t="s">
        <v>47</v>
      </c>
      <c r="T172" s="35" t="s">
        <v>47</v>
      </c>
      <c r="U172" s="35" t="s">
        <v>47</v>
      </c>
      <c r="V172" s="35" t="s">
        <v>47</v>
      </c>
      <c r="W172" s="35" t="s">
        <v>47</v>
      </c>
      <c r="X172" s="35" t="s">
        <v>47</v>
      </c>
      <c r="Y172" s="35" t="s">
        <v>47</v>
      </c>
      <c r="Z172" s="35" t="s">
        <v>47</v>
      </c>
      <c r="AA172" s="35" t="s">
        <v>47</v>
      </c>
      <c r="AB172" s="35" t="s">
        <v>47</v>
      </c>
    </row>
    <row r="173" spans="1:28" s="7" customFormat="1" x14ac:dyDescent="0.25">
      <c r="A173" s="36" t="s">
        <v>264</v>
      </c>
      <c r="B173" s="37" t="s">
        <v>49</v>
      </c>
      <c r="C173" s="38" t="s">
        <v>36</v>
      </c>
      <c r="D173" s="35">
        <v>5370.4982020000007</v>
      </c>
      <c r="E173" s="35">
        <v>5868.6414999999997</v>
      </c>
      <c r="F173" s="35">
        <v>8748.144118917613</v>
      </c>
      <c r="G173" s="35">
        <v>7325.1552296403497</v>
      </c>
      <c r="H173" s="35">
        <v>8215.2145899999996</v>
      </c>
      <c r="I173" s="35">
        <v>8041.6702592800002</v>
      </c>
      <c r="J173" s="35">
        <v>8715.0103150599989</v>
      </c>
      <c r="K173" s="35">
        <v>8039.2875412384874</v>
      </c>
      <c r="L173" s="35">
        <v>7315.5302480000009</v>
      </c>
      <c r="M173" s="35">
        <v>8222.4802308031176</v>
      </c>
      <c r="N173" s="35">
        <v>8181.6620144641602</v>
      </c>
      <c r="O173" s="35">
        <v>8534.3031322511288</v>
      </c>
      <c r="P173" s="35">
        <v>8195.8487328532356</v>
      </c>
      <c r="Q173" s="35">
        <v>8823.9616355393537</v>
      </c>
      <c r="R173" s="35">
        <v>8548.2566126794427</v>
      </c>
      <c r="S173" s="35">
        <v>9056.8733484274399</v>
      </c>
      <c r="T173" s="35">
        <v>8798.445111344874</v>
      </c>
      <c r="U173" s="35">
        <v>9328.5795488802596</v>
      </c>
      <c r="V173" s="35">
        <v>9134.0519641604697</v>
      </c>
      <c r="W173" s="35">
        <v>9608.4369353466682</v>
      </c>
      <c r="X173" s="35">
        <v>9408.0735230852843</v>
      </c>
      <c r="Y173" s="35">
        <v>9896.6900434070703</v>
      </c>
      <c r="Z173" s="35">
        <v>9690.3157287778449</v>
      </c>
      <c r="AA173" s="35">
        <f>H173+J173+K173+M173+O173+Q173+S173+U173+W173+Y173</f>
        <v>88440.837320953535</v>
      </c>
      <c r="AB173" s="35">
        <f>H173+J173+L173+N173+P173+R173+T173+V173+X173+Z173</f>
        <v>86202.408840425327</v>
      </c>
    </row>
    <row r="174" spans="1:28" s="7" customFormat="1" ht="15.75" customHeight="1" x14ac:dyDescent="0.25">
      <c r="A174" s="36" t="s">
        <v>265</v>
      </c>
      <c r="B174" s="37" t="s">
        <v>51</v>
      </c>
      <c r="C174" s="38" t="s">
        <v>36</v>
      </c>
      <c r="D174" s="35" t="s">
        <v>47</v>
      </c>
      <c r="E174" s="35" t="s">
        <v>47</v>
      </c>
      <c r="F174" s="35" t="s">
        <v>47</v>
      </c>
      <c r="G174" s="35" t="s">
        <v>47</v>
      </c>
      <c r="H174" s="35" t="s">
        <v>47</v>
      </c>
      <c r="I174" s="35" t="s">
        <v>47</v>
      </c>
      <c r="J174" s="35" t="s">
        <v>47</v>
      </c>
      <c r="K174" s="35" t="s">
        <v>47</v>
      </c>
      <c r="L174" s="35" t="s">
        <v>47</v>
      </c>
      <c r="M174" s="35" t="s">
        <v>47</v>
      </c>
      <c r="N174" s="35" t="s">
        <v>47</v>
      </c>
      <c r="O174" s="35" t="s">
        <v>47</v>
      </c>
      <c r="P174" s="35" t="s">
        <v>47</v>
      </c>
      <c r="Q174" s="35" t="s">
        <v>47</v>
      </c>
      <c r="R174" s="35" t="s">
        <v>47</v>
      </c>
      <c r="S174" s="35" t="s">
        <v>47</v>
      </c>
      <c r="T174" s="35" t="s">
        <v>47</v>
      </c>
      <c r="U174" s="35" t="s">
        <v>47</v>
      </c>
      <c r="V174" s="35" t="s">
        <v>47</v>
      </c>
      <c r="W174" s="35" t="s">
        <v>47</v>
      </c>
      <c r="X174" s="35" t="s">
        <v>47</v>
      </c>
      <c r="Y174" s="35" t="s">
        <v>47</v>
      </c>
      <c r="Z174" s="35" t="s">
        <v>47</v>
      </c>
      <c r="AA174" s="35" t="s">
        <v>47</v>
      </c>
      <c r="AB174" s="35" t="s">
        <v>47</v>
      </c>
    </row>
    <row r="175" spans="1:28" s="7" customFormat="1" x14ac:dyDescent="0.25">
      <c r="A175" s="36" t="s">
        <v>266</v>
      </c>
      <c r="B175" s="37" t="s">
        <v>53</v>
      </c>
      <c r="C175" s="38" t="s">
        <v>36</v>
      </c>
      <c r="D175" s="35">
        <v>24.0291</v>
      </c>
      <c r="E175" s="35">
        <v>33.362302000000007</v>
      </c>
      <c r="F175" s="35">
        <v>27.893546877000009</v>
      </c>
      <c r="G175" s="35">
        <v>7.6805000000000003</v>
      </c>
      <c r="H175" s="35">
        <v>58.972970000000004</v>
      </c>
      <c r="I175" s="35">
        <v>4.5163000000000002</v>
      </c>
      <c r="J175" s="35">
        <v>37.304808289999997</v>
      </c>
      <c r="K175" s="35">
        <v>317.78354488999997</v>
      </c>
      <c r="L175" s="35">
        <v>737.69768844999987</v>
      </c>
      <c r="M175" s="35">
        <v>298.52319</v>
      </c>
      <c r="N175" s="35">
        <v>7.5381747619999997</v>
      </c>
      <c r="O175" s="35">
        <v>2.7311170800000002</v>
      </c>
      <c r="P175" s="35">
        <v>43.364645828</v>
      </c>
      <c r="Q175" s="35">
        <v>2.5</v>
      </c>
      <c r="R175" s="35">
        <v>3.8519688000000003</v>
      </c>
      <c r="S175" s="35">
        <v>2.5</v>
      </c>
      <c r="T175" s="35">
        <v>10.370493119999999</v>
      </c>
      <c r="U175" s="35">
        <v>2.5492407299999997</v>
      </c>
      <c r="V175" s="35">
        <v>3.5657711999999999</v>
      </c>
      <c r="W175" s="35">
        <v>2.6257179518999996</v>
      </c>
      <c r="X175" s="35">
        <v>3.708402048</v>
      </c>
      <c r="Y175" s="35">
        <v>2.7044894904569992</v>
      </c>
      <c r="Z175" s="35">
        <v>3.8567381299200001</v>
      </c>
      <c r="AA175" s="35">
        <f t="shared" ref="AA175:AA176" si="67">H175+J175+K175+M175+O175+Q175+S175+U175+W175+Y175</f>
        <v>728.19507843235692</v>
      </c>
      <c r="AB175" s="35">
        <f t="shared" ref="AB175:AB176" si="68">H175+J175+L175+N175+P175+R175+T175+V175+X175+Z175</f>
        <v>910.23166062791995</v>
      </c>
    </row>
    <row r="176" spans="1:28" s="7" customFormat="1" ht="15.75" customHeight="1" x14ac:dyDescent="0.25">
      <c r="A176" s="36" t="s">
        <v>267</v>
      </c>
      <c r="B176" s="37" t="s">
        <v>55</v>
      </c>
      <c r="C176" s="38" t="s">
        <v>36</v>
      </c>
      <c r="D176" s="35">
        <v>0</v>
      </c>
      <c r="E176" s="35">
        <v>0</v>
      </c>
      <c r="F176" s="35">
        <v>0</v>
      </c>
      <c r="G176" s="35">
        <v>0</v>
      </c>
      <c r="H176" s="35">
        <v>0</v>
      </c>
      <c r="I176" s="35">
        <v>0</v>
      </c>
      <c r="J176" s="35">
        <v>0</v>
      </c>
      <c r="K176" s="35">
        <v>0</v>
      </c>
      <c r="L176" s="35">
        <v>9456.2752715900006</v>
      </c>
      <c r="M176" s="35">
        <v>0</v>
      </c>
      <c r="N176" s="35">
        <v>1038.880683020001</v>
      </c>
      <c r="O176" s="35">
        <v>0</v>
      </c>
      <c r="P176" s="35">
        <v>0</v>
      </c>
      <c r="Q176" s="35">
        <v>0</v>
      </c>
      <c r="R176" s="35">
        <v>0</v>
      </c>
      <c r="S176" s="35">
        <v>0</v>
      </c>
      <c r="T176" s="35">
        <v>0</v>
      </c>
      <c r="U176" s="35">
        <v>0</v>
      </c>
      <c r="V176" s="35">
        <v>0</v>
      </c>
      <c r="W176" s="35">
        <v>0</v>
      </c>
      <c r="X176" s="35">
        <v>0</v>
      </c>
      <c r="Y176" s="35">
        <v>0</v>
      </c>
      <c r="Z176" s="35">
        <v>0</v>
      </c>
      <c r="AA176" s="35">
        <f t="shared" si="67"/>
        <v>0</v>
      </c>
      <c r="AB176" s="35">
        <f t="shared" si="68"/>
        <v>10495.155954610002</v>
      </c>
    </row>
    <row r="177" spans="1:28" s="7" customFormat="1" ht="15.75" customHeight="1" x14ac:dyDescent="0.25">
      <c r="A177" s="36" t="s">
        <v>268</v>
      </c>
      <c r="B177" s="37" t="s">
        <v>57</v>
      </c>
      <c r="C177" s="38" t="s">
        <v>36</v>
      </c>
      <c r="D177" s="35" t="s">
        <v>47</v>
      </c>
      <c r="E177" s="35" t="s">
        <v>47</v>
      </c>
      <c r="F177" s="35" t="s">
        <v>47</v>
      </c>
      <c r="G177" s="35" t="s">
        <v>47</v>
      </c>
      <c r="H177" s="35" t="s">
        <v>47</v>
      </c>
      <c r="I177" s="35" t="s">
        <v>47</v>
      </c>
      <c r="J177" s="35" t="s">
        <v>47</v>
      </c>
      <c r="K177" s="35" t="s">
        <v>47</v>
      </c>
      <c r="L177" s="35" t="s">
        <v>47</v>
      </c>
      <c r="M177" s="35" t="s">
        <v>47</v>
      </c>
      <c r="N177" s="35" t="s">
        <v>47</v>
      </c>
      <c r="O177" s="35" t="s">
        <v>47</v>
      </c>
      <c r="P177" s="35" t="s">
        <v>47</v>
      </c>
      <c r="Q177" s="35" t="s">
        <v>47</v>
      </c>
      <c r="R177" s="35" t="s">
        <v>47</v>
      </c>
      <c r="S177" s="35" t="s">
        <v>47</v>
      </c>
      <c r="T177" s="35" t="s">
        <v>47</v>
      </c>
      <c r="U177" s="35" t="s">
        <v>47</v>
      </c>
      <c r="V177" s="35" t="s">
        <v>47</v>
      </c>
      <c r="W177" s="35" t="s">
        <v>47</v>
      </c>
      <c r="X177" s="35" t="s">
        <v>47</v>
      </c>
      <c r="Y177" s="35" t="s">
        <v>47</v>
      </c>
      <c r="Z177" s="35" t="s">
        <v>47</v>
      </c>
      <c r="AA177" s="35" t="s">
        <v>47</v>
      </c>
      <c r="AB177" s="35" t="s">
        <v>47</v>
      </c>
    </row>
    <row r="178" spans="1:28" s="7" customFormat="1" ht="31.5" customHeight="1" x14ac:dyDescent="0.25">
      <c r="A178" s="36" t="s">
        <v>269</v>
      </c>
      <c r="B178" s="39" t="s">
        <v>59</v>
      </c>
      <c r="C178" s="38" t="s">
        <v>36</v>
      </c>
      <c r="D178" s="35" t="s">
        <v>47</v>
      </c>
      <c r="E178" s="35" t="s">
        <v>47</v>
      </c>
      <c r="F178" s="35" t="s">
        <v>47</v>
      </c>
      <c r="G178" s="35" t="s">
        <v>47</v>
      </c>
      <c r="H178" s="35" t="s">
        <v>47</v>
      </c>
      <c r="I178" s="35" t="s">
        <v>47</v>
      </c>
      <c r="J178" s="35" t="s">
        <v>47</v>
      </c>
      <c r="K178" s="35" t="s">
        <v>47</v>
      </c>
      <c r="L178" s="35" t="s">
        <v>47</v>
      </c>
      <c r="M178" s="35" t="s">
        <v>47</v>
      </c>
      <c r="N178" s="35" t="s">
        <v>47</v>
      </c>
      <c r="O178" s="35" t="s">
        <v>47</v>
      </c>
      <c r="P178" s="35" t="s">
        <v>47</v>
      </c>
      <c r="Q178" s="35" t="s">
        <v>47</v>
      </c>
      <c r="R178" s="35" t="s">
        <v>47</v>
      </c>
      <c r="S178" s="35" t="s">
        <v>47</v>
      </c>
      <c r="T178" s="35" t="s">
        <v>47</v>
      </c>
      <c r="U178" s="35" t="s">
        <v>47</v>
      </c>
      <c r="V178" s="35" t="s">
        <v>47</v>
      </c>
      <c r="W178" s="35" t="s">
        <v>47</v>
      </c>
      <c r="X178" s="35" t="s">
        <v>47</v>
      </c>
      <c r="Y178" s="35" t="s">
        <v>47</v>
      </c>
      <c r="Z178" s="35" t="s">
        <v>47</v>
      </c>
      <c r="AA178" s="35" t="s">
        <v>47</v>
      </c>
      <c r="AB178" s="35" t="s">
        <v>47</v>
      </c>
    </row>
    <row r="179" spans="1:28" s="7" customFormat="1" ht="15.75" customHeight="1" x14ac:dyDescent="0.25">
      <c r="A179" s="36" t="s">
        <v>270</v>
      </c>
      <c r="B179" s="40" t="s">
        <v>61</v>
      </c>
      <c r="C179" s="38" t="s">
        <v>36</v>
      </c>
      <c r="D179" s="35" t="s">
        <v>47</v>
      </c>
      <c r="E179" s="35" t="s">
        <v>47</v>
      </c>
      <c r="F179" s="35" t="s">
        <v>47</v>
      </c>
      <c r="G179" s="35" t="s">
        <v>47</v>
      </c>
      <c r="H179" s="35" t="s">
        <v>47</v>
      </c>
      <c r="I179" s="35" t="s">
        <v>47</v>
      </c>
      <c r="J179" s="35" t="s">
        <v>47</v>
      </c>
      <c r="K179" s="35" t="s">
        <v>47</v>
      </c>
      <c r="L179" s="35" t="s">
        <v>47</v>
      </c>
      <c r="M179" s="35" t="s">
        <v>47</v>
      </c>
      <c r="N179" s="35" t="s">
        <v>47</v>
      </c>
      <c r="O179" s="35" t="s">
        <v>47</v>
      </c>
      <c r="P179" s="35" t="s">
        <v>47</v>
      </c>
      <c r="Q179" s="35" t="s">
        <v>47</v>
      </c>
      <c r="R179" s="35" t="s">
        <v>47</v>
      </c>
      <c r="S179" s="35" t="s">
        <v>47</v>
      </c>
      <c r="T179" s="35" t="s">
        <v>47</v>
      </c>
      <c r="U179" s="35" t="s">
        <v>47</v>
      </c>
      <c r="V179" s="35" t="s">
        <v>47</v>
      </c>
      <c r="W179" s="35" t="s">
        <v>47</v>
      </c>
      <c r="X179" s="35" t="s">
        <v>47</v>
      </c>
      <c r="Y179" s="35" t="s">
        <v>47</v>
      </c>
      <c r="Z179" s="35" t="s">
        <v>47</v>
      </c>
      <c r="AA179" s="35" t="s">
        <v>47</v>
      </c>
      <c r="AB179" s="35" t="s">
        <v>47</v>
      </c>
    </row>
    <row r="180" spans="1:28" s="7" customFormat="1" ht="15.75" customHeight="1" x14ac:dyDescent="0.25">
      <c r="A180" s="36" t="s">
        <v>271</v>
      </c>
      <c r="B180" s="40" t="s">
        <v>63</v>
      </c>
      <c r="C180" s="38" t="s">
        <v>36</v>
      </c>
      <c r="D180" s="35" t="s">
        <v>47</v>
      </c>
      <c r="E180" s="35" t="s">
        <v>47</v>
      </c>
      <c r="F180" s="35" t="s">
        <v>47</v>
      </c>
      <c r="G180" s="35" t="s">
        <v>47</v>
      </c>
      <c r="H180" s="35" t="s">
        <v>47</v>
      </c>
      <c r="I180" s="35" t="s">
        <v>47</v>
      </c>
      <c r="J180" s="35" t="s">
        <v>47</v>
      </c>
      <c r="K180" s="35" t="s">
        <v>47</v>
      </c>
      <c r="L180" s="35" t="s">
        <v>47</v>
      </c>
      <c r="M180" s="35" t="s">
        <v>47</v>
      </c>
      <c r="N180" s="35" t="s">
        <v>47</v>
      </c>
      <c r="O180" s="35" t="s">
        <v>47</v>
      </c>
      <c r="P180" s="35" t="s">
        <v>47</v>
      </c>
      <c r="Q180" s="35" t="s">
        <v>47</v>
      </c>
      <c r="R180" s="35" t="s">
        <v>47</v>
      </c>
      <c r="S180" s="35" t="s">
        <v>47</v>
      </c>
      <c r="T180" s="35" t="s">
        <v>47</v>
      </c>
      <c r="U180" s="35" t="s">
        <v>47</v>
      </c>
      <c r="V180" s="35" t="s">
        <v>47</v>
      </c>
      <c r="W180" s="35" t="s">
        <v>47</v>
      </c>
      <c r="X180" s="35" t="s">
        <v>47</v>
      </c>
      <c r="Y180" s="35" t="s">
        <v>47</v>
      </c>
      <c r="Z180" s="35" t="s">
        <v>47</v>
      </c>
      <c r="AA180" s="35" t="s">
        <v>47</v>
      </c>
      <c r="AB180" s="35" t="s">
        <v>47</v>
      </c>
    </row>
    <row r="181" spans="1:28" s="7" customFormat="1" ht="31.5" customHeight="1" x14ac:dyDescent="0.25">
      <c r="A181" s="36" t="s">
        <v>272</v>
      </c>
      <c r="B181" s="45" t="s">
        <v>273</v>
      </c>
      <c r="C181" s="38" t="s">
        <v>36</v>
      </c>
      <c r="D181" s="35">
        <f>SUM(D182:D183)</f>
        <v>0</v>
      </c>
      <c r="E181" s="35">
        <f t="shared" ref="E181:Z181" si="69">SUM(E182:E183)</f>
        <v>0</v>
      </c>
      <c r="F181" s="35">
        <f t="shared" si="69"/>
        <v>0</v>
      </c>
      <c r="G181" s="35">
        <f t="shared" si="69"/>
        <v>0</v>
      </c>
      <c r="H181" s="35">
        <f t="shared" si="69"/>
        <v>0</v>
      </c>
      <c r="I181" s="35">
        <f t="shared" si="69"/>
        <v>0</v>
      </c>
      <c r="J181" s="35">
        <f t="shared" si="69"/>
        <v>0</v>
      </c>
      <c r="K181" s="35">
        <f t="shared" si="69"/>
        <v>0</v>
      </c>
      <c r="L181" s="35">
        <f t="shared" si="69"/>
        <v>0</v>
      </c>
      <c r="M181" s="35">
        <f t="shared" si="69"/>
        <v>0</v>
      </c>
      <c r="N181" s="35">
        <f t="shared" si="69"/>
        <v>0</v>
      </c>
      <c r="O181" s="35">
        <f t="shared" si="69"/>
        <v>0</v>
      </c>
      <c r="P181" s="35">
        <f t="shared" si="69"/>
        <v>0</v>
      </c>
      <c r="Q181" s="35">
        <f t="shared" si="69"/>
        <v>0</v>
      </c>
      <c r="R181" s="35">
        <f t="shared" si="69"/>
        <v>0</v>
      </c>
      <c r="S181" s="35">
        <f t="shared" si="69"/>
        <v>0</v>
      </c>
      <c r="T181" s="35">
        <f t="shared" si="69"/>
        <v>0</v>
      </c>
      <c r="U181" s="35">
        <f t="shared" si="69"/>
        <v>0</v>
      </c>
      <c r="V181" s="35">
        <f t="shared" si="69"/>
        <v>0</v>
      </c>
      <c r="W181" s="35">
        <f t="shared" si="69"/>
        <v>0</v>
      </c>
      <c r="X181" s="35">
        <f t="shared" si="69"/>
        <v>0</v>
      </c>
      <c r="Y181" s="35">
        <f t="shared" si="69"/>
        <v>0</v>
      </c>
      <c r="Z181" s="35">
        <f t="shared" si="69"/>
        <v>0</v>
      </c>
      <c r="AA181" s="35">
        <f t="shared" ref="AA181:AA192" si="70">H181+J181+K181+M181+O181+Q181+S181+U181+W181+Y181</f>
        <v>0</v>
      </c>
      <c r="AB181" s="35">
        <f t="shared" ref="AB181:AB192" si="71">H181+J181+L181+N181+P181+R181+T181+V181+X181+Z181</f>
        <v>0</v>
      </c>
    </row>
    <row r="182" spans="1:28" s="7" customFormat="1" ht="15.75" customHeight="1" x14ac:dyDescent="0.25">
      <c r="A182" s="36" t="s">
        <v>274</v>
      </c>
      <c r="B182" s="41" t="s">
        <v>275</v>
      </c>
      <c r="C182" s="38" t="s">
        <v>36</v>
      </c>
      <c r="D182" s="35">
        <v>0</v>
      </c>
      <c r="E182" s="35">
        <v>0</v>
      </c>
      <c r="F182" s="35">
        <v>0</v>
      </c>
      <c r="G182" s="35">
        <v>0</v>
      </c>
      <c r="H182" s="35">
        <v>0</v>
      </c>
      <c r="I182" s="35">
        <v>0</v>
      </c>
      <c r="J182" s="35">
        <v>0</v>
      </c>
      <c r="K182" s="35">
        <v>0</v>
      </c>
      <c r="L182" s="35">
        <v>0</v>
      </c>
      <c r="M182" s="35">
        <v>0</v>
      </c>
      <c r="N182" s="35">
        <v>0</v>
      </c>
      <c r="O182" s="35">
        <v>0</v>
      </c>
      <c r="P182" s="35">
        <v>0</v>
      </c>
      <c r="Q182" s="35">
        <v>0</v>
      </c>
      <c r="R182" s="35">
        <v>0</v>
      </c>
      <c r="S182" s="35">
        <v>0</v>
      </c>
      <c r="T182" s="35">
        <v>0</v>
      </c>
      <c r="U182" s="35">
        <v>0</v>
      </c>
      <c r="V182" s="35">
        <v>0</v>
      </c>
      <c r="W182" s="35">
        <v>0</v>
      </c>
      <c r="X182" s="35">
        <v>0</v>
      </c>
      <c r="Y182" s="35">
        <v>0</v>
      </c>
      <c r="Z182" s="35">
        <v>0</v>
      </c>
      <c r="AA182" s="35">
        <f t="shared" si="70"/>
        <v>0</v>
      </c>
      <c r="AB182" s="35">
        <f t="shared" si="71"/>
        <v>0</v>
      </c>
    </row>
    <row r="183" spans="1:28" s="7" customFormat="1" ht="31.5" customHeight="1" x14ac:dyDescent="0.25">
      <c r="A183" s="36" t="s">
        <v>276</v>
      </c>
      <c r="B183" s="41" t="s">
        <v>277</v>
      </c>
      <c r="C183" s="38" t="s">
        <v>36</v>
      </c>
      <c r="D183" s="35">
        <v>0</v>
      </c>
      <c r="E183" s="35">
        <v>0</v>
      </c>
      <c r="F183" s="35">
        <v>0</v>
      </c>
      <c r="G183" s="35">
        <v>0</v>
      </c>
      <c r="H183" s="35">
        <v>0</v>
      </c>
      <c r="I183" s="35">
        <v>0</v>
      </c>
      <c r="J183" s="35">
        <v>0</v>
      </c>
      <c r="K183" s="35">
        <v>0</v>
      </c>
      <c r="L183" s="35">
        <v>0</v>
      </c>
      <c r="M183" s="35">
        <v>0</v>
      </c>
      <c r="N183" s="35">
        <v>0</v>
      </c>
      <c r="O183" s="35">
        <v>0</v>
      </c>
      <c r="P183" s="35">
        <v>0</v>
      </c>
      <c r="Q183" s="35">
        <v>0</v>
      </c>
      <c r="R183" s="35">
        <v>0</v>
      </c>
      <c r="S183" s="35">
        <v>0</v>
      </c>
      <c r="T183" s="35">
        <v>0</v>
      </c>
      <c r="U183" s="35">
        <v>0</v>
      </c>
      <c r="V183" s="35">
        <v>0</v>
      </c>
      <c r="W183" s="35">
        <v>0</v>
      </c>
      <c r="X183" s="35">
        <v>0</v>
      </c>
      <c r="Y183" s="35">
        <v>0</v>
      </c>
      <c r="Z183" s="35">
        <v>0</v>
      </c>
      <c r="AA183" s="35">
        <f t="shared" si="70"/>
        <v>0</v>
      </c>
      <c r="AB183" s="35">
        <f t="shared" si="71"/>
        <v>0</v>
      </c>
    </row>
    <row r="184" spans="1:28" s="7" customFormat="1" x14ac:dyDescent="0.25">
      <c r="A184" s="36" t="s">
        <v>278</v>
      </c>
      <c r="B184" s="37" t="s">
        <v>65</v>
      </c>
      <c r="C184" s="38" t="s">
        <v>36</v>
      </c>
      <c r="D184" s="35">
        <v>651.50477366000007</v>
      </c>
      <c r="E184" s="35">
        <v>454.68513372000007</v>
      </c>
      <c r="F184" s="35">
        <v>261.58556332218552</v>
      </c>
      <c r="G184" s="35">
        <v>720.48890804135169</v>
      </c>
      <c r="H184" s="35">
        <v>473.24802711707787</v>
      </c>
      <c r="I184" s="35">
        <v>248.54213815113894</v>
      </c>
      <c r="J184" s="35">
        <v>718.60607761594201</v>
      </c>
      <c r="K184" s="35">
        <v>472.90270454750265</v>
      </c>
      <c r="L184" s="35">
        <v>357.46579032506816</v>
      </c>
      <c r="M184" s="35">
        <v>244.41235306594749</v>
      </c>
      <c r="N184" s="35">
        <v>100.06499353514005</v>
      </c>
      <c r="O184" s="35">
        <v>178.43485844503275</v>
      </c>
      <c r="P184" s="35">
        <v>70.653080594614408</v>
      </c>
      <c r="Q184" s="35">
        <v>79.977831576772033</v>
      </c>
      <c r="R184" s="35">
        <v>58.813750891995532</v>
      </c>
      <c r="S184" s="35">
        <v>82.831379253601654</v>
      </c>
      <c r="T184" s="35">
        <v>60.960212309475757</v>
      </c>
      <c r="U184" s="35">
        <v>85.590548327048026</v>
      </c>
      <c r="V184" s="35">
        <v>63.133806753057364</v>
      </c>
      <c r="W184" s="35">
        <v>88.432492472696438</v>
      </c>
      <c r="X184" s="35">
        <v>64.938693894636941</v>
      </c>
      <c r="Y184" s="35">
        <v>91.359694942714526</v>
      </c>
      <c r="Z184" s="35">
        <v>71.797727650461113</v>
      </c>
      <c r="AA184" s="35">
        <f t="shared" si="70"/>
        <v>2515.7959673643359</v>
      </c>
      <c r="AB184" s="35">
        <f t="shared" si="71"/>
        <v>2039.6821606874696</v>
      </c>
    </row>
    <row r="185" spans="1:28" s="31" customFormat="1" x14ac:dyDescent="0.25">
      <c r="A185" s="32" t="s">
        <v>279</v>
      </c>
      <c r="B185" s="33" t="s">
        <v>280</v>
      </c>
      <c r="C185" s="34" t="s">
        <v>36</v>
      </c>
      <c r="D185" s="35">
        <f>SUM(D186:D187,D191:D196,D198:D202)</f>
        <v>6501.2451267199995</v>
      </c>
      <c r="E185" s="35">
        <f>SUM(E186:E187,E191:E196,E198:E202)</f>
        <v>5543.1615517800001</v>
      </c>
      <c r="F185" s="35">
        <f t="shared" ref="F185:Z185" si="72">SUM(F186:F187,F191:F196,F198:F202)</f>
        <v>6635.5472615571534</v>
      </c>
      <c r="G185" s="35">
        <f t="shared" si="72"/>
        <v>6971.6789262225593</v>
      </c>
      <c r="H185" s="35">
        <f t="shared" si="72"/>
        <v>7189.1644841419393</v>
      </c>
      <c r="I185" s="35">
        <f t="shared" si="72"/>
        <v>6958.0778710528839</v>
      </c>
      <c r="J185" s="35">
        <f t="shared" si="72"/>
        <v>7031.9364765417395</v>
      </c>
      <c r="K185" s="35">
        <f t="shared" si="72"/>
        <v>6952.2942645620469</v>
      </c>
      <c r="L185" s="35">
        <f t="shared" si="72"/>
        <v>15271.098924053887</v>
      </c>
      <c r="M185" s="35">
        <f t="shared" si="72"/>
        <v>6875.6675410022535</v>
      </c>
      <c r="N185" s="35">
        <f t="shared" si="72"/>
        <v>7973.5104974703572</v>
      </c>
      <c r="O185" s="35">
        <f t="shared" si="72"/>
        <v>7067.9874045109245</v>
      </c>
      <c r="P185" s="35">
        <f t="shared" si="72"/>
        <v>7041.9046835940562</v>
      </c>
      <c r="Q185" s="35">
        <f t="shared" si="72"/>
        <v>7311.4212666872827</v>
      </c>
      <c r="R185" s="35">
        <f t="shared" si="72"/>
        <v>7213.2613299507793</v>
      </c>
      <c r="S185" s="35">
        <f t="shared" si="72"/>
        <v>7453.6083073165919</v>
      </c>
      <c r="T185" s="35">
        <f t="shared" si="72"/>
        <v>7478.9459973675248</v>
      </c>
      <c r="U185" s="35">
        <f t="shared" si="72"/>
        <v>7696.1467417784024</v>
      </c>
      <c r="V185" s="35">
        <f t="shared" si="72"/>
        <v>7581.9736730053455</v>
      </c>
      <c r="W185" s="35">
        <f t="shared" si="72"/>
        <v>7921.9941687445262</v>
      </c>
      <c r="X185" s="35">
        <f t="shared" si="72"/>
        <v>7806.3558997735836</v>
      </c>
      <c r="Y185" s="35">
        <f t="shared" si="72"/>
        <v>8155.7121304933453</v>
      </c>
      <c r="Z185" s="35">
        <f t="shared" si="72"/>
        <v>8055.3750310421819</v>
      </c>
      <c r="AA185" s="35">
        <f t="shared" si="70"/>
        <v>73655.932785779049</v>
      </c>
      <c r="AB185" s="35">
        <f t="shared" si="71"/>
        <v>82643.526996941393</v>
      </c>
    </row>
    <row r="186" spans="1:28" s="7" customFormat="1" x14ac:dyDescent="0.25">
      <c r="A186" s="36" t="s">
        <v>281</v>
      </c>
      <c r="B186" s="45" t="s">
        <v>282</v>
      </c>
      <c r="C186" s="38" t="s">
        <v>36</v>
      </c>
      <c r="D186" s="35">
        <v>0</v>
      </c>
      <c r="E186" s="35">
        <v>0</v>
      </c>
      <c r="F186" s="35">
        <v>0</v>
      </c>
      <c r="G186" s="35">
        <v>0</v>
      </c>
      <c r="H186" s="35">
        <v>0</v>
      </c>
      <c r="I186" s="35">
        <v>0</v>
      </c>
      <c r="J186" s="35">
        <v>0</v>
      </c>
      <c r="K186" s="35">
        <v>0</v>
      </c>
      <c r="L186" s="35">
        <v>0</v>
      </c>
      <c r="M186" s="35">
        <v>0</v>
      </c>
      <c r="N186" s="35">
        <v>0</v>
      </c>
      <c r="O186" s="35">
        <v>0</v>
      </c>
      <c r="P186" s="35">
        <v>0</v>
      </c>
      <c r="Q186" s="35">
        <v>0</v>
      </c>
      <c r="R186" s="35">
        <v>0</v>
      </c>
      <c r="S186" s="35">
        <v>0</v>
      </c>
      <c r="T186" s="35">
        <v>0</v>
      </c>
      <c r="U186" s="35">
        <v>0</v>
      </c>
      <c r="V186" s="35">
        <v>0</v>
      </c>
      <c r="W186" s="35">
        <v>0</v>
      </c>
      <c r="X186" s="35">
        <v>0</v>
      </c>
      <c r="Y186" s="35">
        <v>0</v>
      </c>
      <c r="Z186" s="35">
        <v>0</v>
      </c>
      <c r="AA186" s="35">
        <f t="shared" si="70"/>
        <v>0</v>
      </c>
      <c r="AB186" s="35">
        <f t="shared" si="71"/>
        <v>0</v>
      </c>
    </row>
    <row r="187" spans="1:28" s="7" customFormat="1" x14ac:dyDescent="0.25">
      <c r="A187" s="36" t="s">
        <v>283</v>
      </c>
      <c r="B187" s="45" t="s">
        <v>284</v>
      </c>
      <c r="C187" s="38" t="s">
        <v>36</v>
      </c>
      <c r="D187" s="35">
        <f>SUM(D188:D190)</f>
        <v>973.86680000000001</v>
      </c>
      <c r="E187" s="35">
        <f t="shared" ref="E187:Z187" si="73">SUM(E188:E190)</f>
        <v>929.97059999999999</v>
      </c>
      <c r="F187" s="35">
        <f t="shared" si="73"/>
        <v>887.49400000000003</v>
      </c>
      <c r="G187" s="35">
        <f t="shared" si="73"/>
        <v>966.94584786682901</v>
      </c>
      <c r="H187" s="35">
        <f t="shared" si="73"/>
        <v>993.77673699999991</v>
      </c>
      <c r="I187" s="35">
        <f t="shared" si="73"/>
        <v>1165.8731086666</v>
      </c>
      <c r="J187" s="35">
        <f t="shared" si="73"/>
        <v>1186.8188505099999</v>
      </c>
      <c r="K187" s="35">
        <f t="shared" si="73"/>
        <v>1269.9159130619755</v>
      </c>
      <c r="L187" s="35">
        <f t="shared" si="73"/>
        <v>7268.4838530000006</v>
      </c>
      <c r="M187" s="35">
        <f t="shared" si="73"/>
        <v>1300.7646393931927</v>
      </c>
      <c r="N187" s="35">
        <f t="shared" si="73"/>
        <v>2011.6286008215186</v>
      </c>
      <c r="O187" s="35">
        <f t="shared" si="73"/>
        <v>1341.0278277322648</v>
      </c>
      <c r="P187" s="35">
        <f t="shared" si="73"/>
        <v>1139.8810514764268</v>
      </c>
      <c r="Q187" s="35">
        <f t="shared" si="73"/>
        <v>1378.7938805050139</v>
      </c>
      <c r="R187" s="35">
        <f t="shared" si="73"/>
        <v>1085.8910082212888</v>
      </c>
      <c r="S187" s="35">
        <f t="shared" si="73"/>
        <v>1419.4512422095636</v>
      </c>
      <c r="T187" s="35">
        <f t="shared" si="73"/>
        <v>1019.1110138691547</v>
      </c>
      <c r="U187" s="35">
        <f t="shared" si="73"/>
        <v>1462.0347794758502</v>
      </c>
      <c r="V187" s="35">
        <f t="shared" si="73"/>
        <v>973.08234857105356</v>
      </c>
      <c r="W187" s="35">
        <f t="shared" si="73"/>
        <v>1505.8958228601257</v>
      </c>
      <c r="X187" s="35">
        <f t="shared" si="73"/>
        <v>1002.2748190281852</v>
      </c>
      <c r="Y187" s="35">
        <f t="shared" si="73"/>
        <v>1551.0726975459295</v>
      </c>
      <c r="Z187" s="35">
        <f t="shared" si="73"/>
        <v>1032.3430635990308</v>
      </c>
      <c r="AA187" s="35">
        <f t="shared" si="70"/>
        <v>13409.552390293917</v>
      </c>
      <c r="AB187" s="35">
        <f t="shared" si="71"/>
        <v>17713.291346096659</v>
      </c>
    </row>
    <row r="188" spans="1:28" s="7" customFormat="1" ht="15.75" customHeight="1" x14ac:dyDescent="0.25">
      <c r="A188" s="36" t="s">
        <v>285</v>
      </c>
      <c r="B188" s="41" t="s">
        <v>286</v>
      </c>
      <c r="C188" s="38" t="s">
        <v>36</v>
      </c>
      <c r="D188" s="35">
        <v>0</v>
      </c>
      <c r="E188" s="35">
        <v>0</v>
      </c>
      <c r="F188" s="35">
        <v>0</v>
      </c>
      <c r="G188" s="35">
        <v>0</v>
      </c>
      <c r="H188" s="35">
        <v>0</v>
      </c>
      <c r="I188" s="35">
        <v>0</v>
      </c>
      <c r="J188" s="35">
        <v>0</v>
      </c>
      <c r="K188" s="35">
        <v>0</v>
      </c>
      <c r="L188" s="35">
        <v>6777.8940000000002</v>
      </c>
      <c r="M188" s="35">
        <v>0</v>
      </c>
      <c r="N188" s="35">
        <v>712.91499999999996</v>
      </c>
      <c r="O188" s="35">
        <v>0</v>
      </c>
      <c r="P188" s="35">
        <v>0</v>
      </c>
      <c r="Q188" s="35">
        <v>0</v>
      </c>
      <c r="R188" s="35">
        <v>0</v>
      </c>
      <c r="S188" s="35">
        <v>0</v>
      </c>
      <c r="T188" s="35">
        <v>0</v>
      </c>
      <c r="U188" s="35">
        <v>0</v>
      </c>
      <c r="V188" s="35">
        <v>0</v>
      </c>
      <c r="W188" s="35">
        <v>0</v>
      </c>
      <c r="X188" s="35">
        <v>0</v>
      </c>
      <c r="Y188" s="35">
        <v>0</v>
      </c>
      <c r="Z188" s="35">
        <v>0</v>
      </c>
      <c r="AA188" s="35">
        <f t="shared" si="70"/>
        <v>0</v>
      </c>
      <c r="AB188" s="35">
        <f t="shared" si="71"/>
        <v>7490.8090000000002</v>
      </c>
    </row>
    <row r="189" spans="1:28" s="7" customFormat="1" ht="15.75" customHeight="1" x14ac:dyDescent="0.25">
      <c r="A189" s="36" t="s">
        <v>287</v>
      </c>
      <c r="B189" s="41" t="s">
        <v>288</v>
      </c>
      <c r="C189" s="38" t="s">
        <v>36</v>
      </c>
      <c r="D189" s="35">
        <v>0</v>
      </c>
      <c r="E189" s="35">
        <v>0</v>
      </c>
      <c r="F189" s="35">
        <v>0</v>
      </c>
      <c r="G189" s="35">
        <v>0</v>
      </c>
      <c r="H189" s="35">
        <v>0</v>
      </c>
      <c r="I189" s="35">
        <v>0</v>
      </c>
      <c r="J189" s="35">
        <v>0</v>
      </c>
      <c r="K189" s="35">
        <v>0</v>
      </c>
      <c r="L189" s="35">
        <v>0</v>
      </c>
      <c r="M189" s="35">
        <v>0</v>
      </c>
      <c r="N189" s="35">
        <v>0</v>
      </c>
      <c r="O189" s="35">
        <v>0</v>
      </c>
      <c r="P189" s="35">
        <v>0</v>
      </c>
      <c r="Q189" s="35">
        <v>0</v>
      </c>
      <c r="R189" s="35">
        <v>0</v>
      </c>
      <c r="S189" s="35">
        <v>0</v>
      </c>
      <c r="T189" s="35">
        <v>0</v>
      </c>
      <c r="U189" s="35">
        <v>0</v>
      </c>
      <c r="V189" s="35">
        <v>0</v>
      </c>
      <c r="W189" s="35">
        <v>0</v>
      </c>
      <c r="X189" s="35">
        <v>0</v>
      </c>
      <c r="Y189" s="35">
        <v>0</v>
      </c>
      <c r="Z189" s="35">
        <v>0</v>
      </c>
      <c r="AA189" s="35">
        <f t="shared" si="70"/>
        <v>0</v>
      </c>
      <c r="AB189" s="35">
        <f t="shared" si="71"/>
        <v>0</v>
      </c>
    </row>
    <row r="190" spans="1:28" s="7" customFormat="1" ht="15.75" customHeight="1" x14ac:dyDescent="0.25">
      <c r="A190" s="36" t="s">
        <v>289</v>
      </c>
      <c r="B190" s="41" t="s">
        <v>290</v>
      </c>
      <c r="C190" s="38" t="s">
        <v>36</v>
      </c>
      <c r="D190" s="35">
        <v>973.86680000000001</v>
      </c>
      <c r="E190" s="35">
        <v>929.97059999999999</v>
      </c>
      <c r="F190" s="35">
        <v>887.49400000000003</v>
      </c>
      <c r="G190" s="35">
        <v>966.94584786682901</v>
      </c>
      <c r="H190" s="35">
        <v>993.77673699999991</v>
      </c>
      <c r="I190" s="35">
        <v>1165.8731086666</v>
      </c>
      <c r="J190" s="35">
        <v>1186.8188505099999</v>
      </c>
      <c r="K190" s="35">
        <v>1269.9159130619755</v>
      </c>
      <c r="L190" s="35">
        <v>490.58985300000001</v>
      </c>
      <c r="M190" s="35">
        <v>1300.7646393931927</v>
      </c>
      <c r="N190" s="35">
        <v>1298.7136008215186</v>
      </c>
      <c r="O190" s="35">
        <v>1341.0278277322648</v>
      </c>
      <c r="P190" s="35">
        <v>1139.8810514764268</v>
      </c>
      <c r="Q190" s="35">
        <v>1378.7938805050139</v>
      </c>
      <c r="R190" s="35">
        <v>1085.8910082212888</v>
      </c>
      <c r="S190" s="35">
        <v>1419.4512422095636</v>
      </c>
      <c r="T190" s="35">
        <v>1019.1110138691547</v>
      </c>
      <c r="U190" s="35">
        <v>1462.0347794758502</v>
      </c>
      <c r="V190" s="35">
        <v>973.08234857105356</v>
      </c>
      <c r="W190" s="35">
        <v>1505.8958228601257</v>
      </c>
      <c r="X190" s="35">
        <v>1002.2748190281852</v>
      </c>
      <c r="Y190" s="35">
        <v>1551.0726975459295</v>
      </c>
      <c r="Z190" s="35">
        <v>1032.3430635990308</v>
      </c>
      <c r="AA190" s="35">
        <f t="shared" si="70"/>
        <v>13409.552390293917</v>
      </c>
      <c r="AB190" s="35">
        <f t="shared" si="71"/>
        <v>10222.482346096658</v>
      </c>
    </row>
    <row r="191" spans="1:28" s="7" customFormat="1" ht="31.5" x14ac:dyDescent="0.25">
      <c r="A191" s="36" t="s">
        <v>291</v>
      </c>
      <c r="B191" s="45" t="s">
        <v>292</v>
      </c>
      <c r="C191" s="38" t="s">
        <v>36</v>
      </c>
      <c r="D191" s="35">
        <v>1932.0256290000002</v>
      </c>
      <c r="E191" s="35">
        <v>1296.0599839399999</v>
      </c>
      <c r="F191" s="35">
        <v>2062.07021673094</v>
      </c>
      <c r="G191" s="35">
        <v>1808.0340701742223</v>
      </c>
      <c r="H191" s="35">
        <v>1976.2227577580395</v>
      </c>
      <c r="I191" s="35">
        <v>1009.6857069612008</v>
      </c>
      <c r="J191" s="35">
        <v>1437.7914749312504</v>
      </c>
      <c r="K191" s="35">
        <v>835.60064369337329</v>
      </c>
      <c r="L191" s="35">
        <v>854.22428217061633</v>
      </c>
      <c r="M191" s="35">
        <v>874.31609228118066</v>
      </c>
      <c r="N191" s="35">
        <v>886.36741243698168</v>
      </c>
      <c r="O191" s="35">
        <v>914.76955615567499</v>
      </c>
      <c r="P191" s="35">
        <v>934.36782136109423</v>
      </c>
      <c r="Q191" s="35">
        <v>966.33500348334951</v>
      </c>
      <c r="R191" s="35">
        <v>985.28099091114711</v>
      </c>
      <c r="S191" s="35">
        <v>1021.3329262894987</v>
      </c>
      <c r="T191" s="35">
        <v>1036.7324891459789</v>
      </c>
      <c r="U191" s="35">
        <v>1053.6694072263308</v>
      </c>
      <c r="V191" s="35">
        <v>1090.0772535654326</v>
      </c>
      <c r="W191" s="35">
        <v>1085.2794894431206</v>
      </c>
      <c r="X191" s="35">
        <v>1124.2286130300588</v>
      </c>
      <c r="Y191" s="35">
        <v>1117.8378741264141</v>
      </c>
      <c r="Z191" s="35">
        <v>1157.9554714209607</v>
      </c>
      <c r="AA191" s="35">
        <f t="shared" si="70"/>
        <v>11283.155225388233</v>
      </c>
      <c r="AB191" s="35">
        <f t="shared" si="71"/>
        <v>11483.24856673156</v>
      </c>
    </row>
    <row r="192" spans="1:28" s="7" customFormat="1" ht="31.5" x14ac:dyDescent="0.25">
      <c r="A192" s="36" t="s">
        <v>293</v>
      </c>
      <c r="B192" s="45" t="s">
        <v>294</v>
      </c>
      <c r="C192" s="38" t="s">
        <v>36</v>
      </c>
      <c r="D192" s="35">
        <v>58.132700000000007</v>
      </c>
      <c r="E192" s="35">
        <v>34.038199999999996</v>
      </c>
      <c r="F192" s="35">
        <v>176.79400000000001</v>
      </c>
      <c r="G192" s="35">
        <v>115.31658025747791</v>
      </c>
      <c r="H192" s="35">
        <v>198.32276300000001</v>
      </c>
      <c r="I192" s="35">
        <v>276.80672094393299</v>
      </c>
      <c r="J192" s="35">
        <v>94.432751619999991</v>
      </c>
      <c r="K192" s="35">
        <v>117.65592346869941</v>
      </c>
      <c r="L192" s="35">
        <v>1777.5094880000001</v>
      </c>
      <c r="M192" s="35">
        <v>97.906903811046021</v>
      </c>
      <c r="N192" s="35">
        <v>338.24656755383307</v>
      </c>
      <c r="O192" s="35">
        <v>96.876872295586892</v>
      </c>
      <c r="P192" s="35">
        <v>77.026705553276926</v>
      </c>
      <c r="Q192" s="35">
        <v>99.802825356047762</v>
      </c>
      <c r="R192" s="35">
        <v>75.111177076768641</v>
      </c>
      <c r="S192" s="35">
        <v>102.79638822792947</v>
      </c>
      <c r="T192" s="35">
        <v>77.387935378024963</v>
      </c>
      <c r="U192" s="35">
        <v>104.11214360619915</v>
      </c>
      <c r="V192" s="35">
        <v>79.732109624687041</v>
      </c>
      <c r="W192" s="35">
        <v>109.00361191956874</v>
      </c>
      <c r="X192" s="35">
        <v>102.3812678666808</v>
      </c>
      <c r="Y192" s="35">
        <v>112.27372027715579</v>
      </c>
      <c r="Z192" s="35">
        <v>90.409578485943115</v>
      </c>
      <c r="AA192" s="35">
        <f t="shared" si="70"/>
        <v>1133.1839035822331</v>
      </c>
      <c r="AB192" s="35">
        <f t="shared" si="71"/>
        <v>2910.5603441592148</v>
      </c>
    </row>
    <row r="193" spans="1:28" s="7" customFormat="1" x14ac:dyDescent="0.25">
      <c r="A193" s="36" t="s">
        <v>295</v>
      </c>
      <c r="B193" s="45" t="s">
        <v>296</v>
      </c>
      <c r="C193" s="38" t="s">
        <v>36</v>
      </c>
      <c r="D193" s="35" t="s">
        <v>47</v>
      </c>
      <c r="E193" s="35" t="s">
        <v>47</v>
      </c>
      <c r="F193" s="35" t="s">
        <v>47</v>
      </c>
      <c r="G193" s="35" t="s">
        <v>47</v>
      </c>
      <c r="H193" s="35" t="s">
        <v>47</v>
      </c>
      <c r="I193" s="35" t="s">
        <v>47</v>
      </c>
      <c r="J193" s="35" t="s">
        <v>47</v>
      </c>
      <c r="K193" s="35" t="s">
        <v>47</v>
      </c>
      <c r="L193" s="35" t="s">
        <v>47</v>
      </c>
      <c r="M193" s="35" t="s">
        <v>47</v>
      </c>
      <c r="N193" s="35" t="s">
        <v>47</v>
      </c>
      <c r="O193" s="35" t="s">
        <v>47</v>
      </c>
      <c r="P193" s="35" t="s">
        <v>47</v>
      </c>
      <c r="Q193" s="35" t="s">
        <v>47</v>
      </c>
      <c r="R193" s="35" t="s">
        <v>47</v>
      </c>
      <c r="S193" s="35" t="s">
        <v>47</v>
      </c>
      <c r="T193" s="35" t="s">
        <v>47</v>
      </c>
      <c r="U193" s="35" t="s">
        <v>47</v>
      </c>
      <c r="V193" s="35" t="s">
        <v>47</v>
      </c>
      <c r="W193" s="35" t="s">
        <v>47</v>
      </c>
      <c r="X193" s="35" t="s">
        <v>47</v>
      </c>
      <c r="Y193" s="35" t="s">
        <v>47</v>
      </c>
      <c r="Z193" s="35" t="s">
        <v>47</v>
      </c>
      <c r="AA193" s="35" t="s">
        <v>47</v>
      </c>
      <c r="AB193" s="35" t="s">
        <v>47</v>
      </c>
    </row>
    <row r="194" spans="1:28" s="7" customFormat="1" x14ac:dyDescent="0.25">
      <c r="A194" s="36" t="s">
        <v>297</v>
      </c>
      <c r="B194" s="45" t="s">
        <v>298</v>
      </c>
      <c r="C194" s="38" t="s">
        <v>36</v>
      </c>
      <c r="D194" s="35">
        <v>1281.6271979999999</v>
      </c>
      <c r="E194" s="35">
        <v>1353.8673120000001</v>
      </c>
      <c r="F194" s="35">
        <v>1386.40230824224</v>
      </c>
      <c r="G194" s="35">
        <v>1404.5488697867797</v>
      </c>
      <c r="H194" s="35">
        <v>1522.304005344495</v>
      </c>
      <c r="I194" s="35">
        <v>1456.5609646517651</v>
      </c>
      <c r="J194" s="35">
        <v>1620.3513188235338</v>
      </c>
      <c r="K194" s="35">
        <v>1637.1476810184968</v>
      </c>
      <c r="L194" s="35">
        <v>1909.5878476340065</v>
      </c>
      <c r="M194" s="35">
        <v>1746.2266322803089</v>
      </c>
      <c r="N194" s="35">
        <v>1749.9489238624881</v>
      </c>
      <c r="O194" s="35">
        <v>1816.0756975715217</v>
      </c>
      <c r="P194" s="35">
        <v>1813.0339951611695</v>
      </c>
      <c r="Q194" s="35">
        <v>1888.7187254743826</v>
      </c>
      <c r="R194" s="35">
        <v>1885.5552949676162</v>
      </c>
      <c r="S194" s="35">
        <v>1964.2674744933597</v>
      </c>
      <c r="T194" s="35">
        <v>1960.9775067663209</v>
      </c>
      <c r="U194" s="35">
        <v>2042.1057972694321</v>
      </c>
      <c r="V194" s="35">
        <v>2039.4165270369738</v>
      </c>
      <c r="W194" s="35">
        <v>2123.0576529565474</v>
      </c>
      <c r="X194" s="35">
        <v>2086.3231071588239</v>
      </c>
      <c r="Y194" s="35">
        <v>2207.2475828711476</v>
      </c>
      <c r="Z194" s="35">
        <v>2169.7760314451766</v>
      </c>
      <c r="AA194" s="35">
        <f t="shared" ref="AA194:AA219" si="74">H194+J194+K194+M194+O194+Q194+S194+U194+W194+Y194</f>
        <v>18567.502568103224</v>
      </c>
      <c r="AB194" s="35">
        <f t="shared" ref="AB194:AB219" si="75">H194+J194+L194+N194+P194+R194+T194+V194+X194+Z194</f>
        <v>18757.274558200606</v>
      </c>
    </row>
    <row r="195" spans="1:28" s="7" customFormat="1" x14ac:dyDescent="0.25">
      <c r="A195" s="36" t="s">
        <v>299</v>
      </c>
      <c r="B195" s="45" t="s">
        <v>300</v>
      </c>
      <c r="C195" s="38" t="s">
        <v>36</v>
      </c>
      <c r="D195" s="35">
        <v>323.21580800000004</v>
      </c>
      <c r="E195" s="35">
        <v>355.59259000000003</v>
      </c>
      <c r="F195" s="35">
        <v>368.79223487578003</v>
      </c>
      <c r="G195" s="35">
        <v>379.5253410458343</v>
      </c>
      <c r="H195" s="35">
        <v>405.94923500120501</v>
      </c>
      <c r="I195" s="35">
        <v>391.36969969853396</v>
      </c>
      <c r="J195" s="35">
        <v>446.14550092030919</v>
      </c>
      <c r="K195" s="35">
        <v>523.22694040186593</v>
      </c>
      <c r="L195" s="35">
        <v>549.25358318338567</v>
      </c>
      <c r="M195" s="35">
        <v>572.91072779046863</v>
      </c>
      <c r="N195" s="35">
        <v>504.20672147470225</v>
      </c>
      <c r="O195" s="35">
        <v>584.26828890208753</v>
      </c>
      <c r="P195" s="35">
        <v>539.3913854597032</v>
      </c>
      <c r="Q195" s="35">
        <v>607.51828045817069</v>
      </c>
      <c r="R195" s="35">
        <v>560.69206885649623</v>
      </c>
      <c r="S195" s="35">
        <v>628.69918367649768</v>
      </c>
      <c r="T195" s="35">
        <v>582.84320040793739</v>
      </c>
      <c r="U195" s="35">
        <v>651.94959177844135</v>
      </c>
      <c r="V195" s="35">
        <v>605.87860765348103</v>
      </c>
      <c r="W195" s="35">
        <v>676.13001620446289</v>
      </c>
      <c r="X195" s="35">
        <v>619.81381562951105</v>
      </c>
      <c r="Y195" s="35">
        <v>701.27765760752527</v>
      </c>
      <c r="Z195" s="35">
        <v>644.60636825469146</v>
      </c>
      <c r="AA195" s="35">
        <f t="shared" si="74"/>
        <v>5798.0754227410343</v>
      </c>
      <c r="AB195" s="35">
        <f t="shared" si="75"/>
        <v>5458.7804868414223</v>
      </c>
    </row>
    <row r="196" spans="1:28" s="7" customFormat="1" x14ac:dyDescent="0.25">
      <c r="A196" s="36" t="s">
        <v>301</v>
      </c>
      <c r="B196" s="45" t="s">
        <v>302</v>
      </c>
      <c r="C196" s="38" t="s">
        <v>36</v>
      </c>
      <c r="D196" s="35">
        <v>157.15568000000002</v>
      </c>
      <c r="E196" s="35">
        <v>373.07875416799999</v>
      </c>
      <c r="F196" s="35">
        <v>467.46261225910001</v>
      </c>
      <c r="G196" s="35">
        <v>455.81914</v>
      </c>
      <c r="H196" s="35">
        <v>740.34172015919171</v>
      </c>
      <c r="I196" s="35">
        <v>649.37839953498167</v>
      </c>
      <c r="J196" s="35">
        <v>691.17216753295531</v>
      </c>
      <c r="K196" s="35">
        <v>1138.5875450801384</v>
      </c>
      <c r="L196" s="35">
        <v>1252.4010629002159</v>
      </c>
      <c r="M196" s="35">
        <v>662.44617859216964</v>
      </c>
      <c r="N196" s="35">
        <v>787.28752284406676</v>
      </c>
      <c r="O196" s="35">
        <v>793.94227518351681</v>
      </c>
      <c r="P196" s="35">
        <v>806.12426668223497</v>
      </c>
      <c r="Q196" s="35">
        <v>815.33095673811431</v>
      </c>
      <c r="R196" s="35">
        <v>832.02450299026862</v>
      </c>
      <c r="S196" s="35">
        <v>839.82459168892706</v>
      </c>
      <c r="T196" s="35">
        <v>855.04037632902919</v>
      </c>
      <c r="U196" s="35">
        <v>874.22161713211915</v>
      </c>
      <c r="V196" s="35">
        <v>845.32297705701114</v>
      </c>
      <c r="W196" s="35">
        <v>883.14092742027003</v>
      </c>
      <c r="X196" s="35">
        <v>859.39326276577162</v>
      </c>
      <c r="Y196" s="35">
        <v>894.45404262133445</v>
      </c>
      <c r="Z196" s="35">
        <v>894.79226236312775</v>
      </c>
      <c r="AA196" s="35">
        <f t="shared" si="74"/>
        <v>8333.4620221487367</v>
      </c>
      <c r="AB196" s="35">
        <f t="shared" si="75"/>
        <v>8563.9001216238721</v>
      </c>
    </row>
    <row r="197" spans="1:28" s="7" customFormat="1" ht="15.75" customHeight="1" x14ac:dyDescent="0.25">
      <c r="A197" s="36" t="s">
        <v>303</v>
      </c>
      <c r="B197" s="41" t="s">
        <v>304</v>
      </c>
      <c r="C197" s="38" t="s">
        <v>36</v>
      </c>
      <c r="D197" s="35">
        <v>-37.375265999999996</v>
      </c>
      <c r="E197" s="35">
        <v>-21.858438000000003</v>
      </c>
      <c r="F197" s="35">
        <v>30.804437856</v>
      </c>
      <c r="G197" s="35">
        <v>39.849117514020605</v>
      </c>
      <c r="H197" s="35">
        <v>38.495532515215004</v>
      </c>
      <c r="I197" s="35">
        <v>185.60169844806148</v>
      </c>
      <c r="J197" s="35">
        <v>91.095375443975527</v>
      </c>
      <c r="K197" s="35">
        <v>139.54193640710093</v>
      </c>
      <c r="L197" s="35">
        <v>154.77591058231371</v>
      </c>
      <c r="M197" s="35">
        <v>151.92150104390876</v>
      </c>
      <c r="N197" s="35">
        <v>25.128225119652445</v>
      </c>
      <c r="O197" s="35">
        <v>66.672444480530132</v>
      </c>
      <c r="P197" s="35">
        <v>104.78062473711383</v>
      </c>
      <c r="Q197" s="35">
        <v>50.320361363169624</v>
      </c>
      <c r="R197" s="35">
        <v>78.889974026191837</v>
      </c>
      <c r="S197" s="35">
        <v>78.129637398381504</v>
      </c>
      <c r="T197" s="35">
        <v>74.249611867006251</v>
      </c>
      <c r="U197" s="35">
        <v>77.817737805397741</v>
      </c>
      <c r="V197" s="35">
        <v>66.727879293493757</v>
      </c>
      <c r="W197" s="35">
        <v>74.877199895266983</v>
      </c>
      <c r="X197" s="35">
        <v>61.379610895034943</v>
      </c>
      <c r="Y197" s="35">
        <v>71.599645667052641</v>
      </c>
      <c r="Z197" s="35">
        <v>68.845643280772634</v>
      </c>
      <c r="AA197" s="35">
        <f t="shared" si="74"/>
        <v>840.47137201999897</v>
      </c>
      <c r="AB197" s="35">
        <f t="shared" si="75"/>
        <v>764.36838776076991</v>
      </c>
    </row>
    <row r="198" spans="1:28" s="7" customFormat="1" x14ac:dyDescent="0.25">
      <c r="A198" s="36" t="s">
        <v>305</v>
      </c>
      <c r="B198" s="45" t="s">
        <v>306</v>
      </c>
      <c r="C198" s="38" t="s">
        <v>36</v>
      </c>
      <c r="D198" s="35">
        <v>544.52905399999997</v>
      </c>
      <c r="E198" s="35">
        <v>423.8534297999999</v>
      </c>
      <c r="F198" s="35">
        <v>441.66581313850008</v>
      </c>
      <c r="G198" s="35">
        <v>506.03658064529998</v>
      </c>
      <c r="H198" s="35">
        <v>657.13319592731466</v>
      </c>
      <c r="I198" s="35">
        <v>678.35140432292815</v>
      </c>
      <c r="J198" s="35">
        <v>685.68127413565878</v>
      </c>
      <c r="K198" s="35">
        <v>583.4105258268379</v>
      </c>
      <c r="L198" s="35">
        <v>710.86289862278136</v>
      </c>
      <c r="M198" s="35">
        <v>715.83920105228106</v>
      </c>
      <c r="N198" s="35">
        <v>711.31953012818963</v>
      </c>
      <c r="O198" s="35">
        <v>722.14543674990114</v>
      </c>
      <c r="P198" s="35">
        <v>720.02481630861382</v>
      </c>
      <c r="Q198" s="35">
        <v>728.5080387351403</v>
      </c>
      <c r="R198" s="35">
        <v>730.19372263315506</v>
      </c>
      <c r="S198" s="35">
        <v>734.92728671844952</v>
      </c>
      <c r="T198" s="35">
        <v>779.44904452331696</v>
      </c>
      <c r="U198" s="35">
        <v>747.48427088657047</v>
      </c>
      <c r="V198" s="35">
        <v>781.8337822552636</v>
      </c>
      <c r="W198" s="35">
        <v>760.2923947380541</v>
      </c>
      <c r="X198" s="35">
        <v>805.28879572292135</v>
      </c>
      <c r="Y198" s="35">
        <v>773.35668106656726</v>
      </c>
      <c r="Z198" s="35">
        <v>829.44745959460886</v>
      </c>
      <c r="AA198" s="35">
        <f t="shared" si="74"/>
        <v>7108.7783058367759</v>
      </c>
      <c r="AB198" s="35">
        <f t="shared" si="75"/>
        <v>7411.2345198518242</v>
      </c>
    </row>
    <row r="199" spans="1:28" s="7" customFormat="1" x14ac:dyDescent="0.25">
      <c r="A199" s="36" t="s">
        <v>307</v>
      </c>
      <c r="B199" s="45" t="s">
        <v>308</v>
      </c>
      <c r="C199" s="38" t="s">
        <v>36</v>
      </c>
      <c r="D199" s="35">
        <v>224.30852399999992</v>
      </c>
      <c r="E199" s="35">
        <v>172.0734718799998</v>
      </c>
      <c r="F199" s="35">
        <v>94.052445974000037</v>
      </c>
      <c r="G199" s="35">
        <v>149.75638302553349</v>
      </c>
      <c r="H199" s="35">
        <v>139.23334876799981</v>
      </c>
      <c r="I199" s="35">
        <v>186.5095717500767</v>
      </c>
      <c r="J199" s="35">
        <v>182.77939898000028</v>
      </c>
      <c r="K199" s="35">
        <v>211.91041734637906</v>
      </c>
      <c r="L199" s="35">
        <v>187.33184200810223</v>
      </c>
      <c r="M199" s="35">
        <v>181.77748060864735</v>
      </c>
      <c r="N199" s="35">
        <v>201.68494212648582</v>
      </c>
      <c r="O199" s="35">
        <v>183.37802254577991</v>
      </c>
      <c r="P199" s="35">
        <v>197.95669148340031</v>
      </c>
      <c r="Q199" s="35">
        <v>184.99306578980858</v>
      </c>
      <c r="R199" s="35">
        <v>200.20376952732676</v>
      </c>
      <c r="S199" s="35">
        <v>186.62200628620153</v>
      </c>
      <c r="T199" s="35">
        <v>203.64011869457127</v>
      </c>
      <c r="U199" s="35">
        <v>190.7608584046867</v>
      </c>
      <c r="V199" s="35">
        <v>206.57981543398444</v>
      </c>
      <c r="W199" s="35">
        <v>194.98248756554128</v>
      </c>
      <c r="X199" s="35">
        <v>214.44119985700405</v>
      </c>
      <c r="Y199" s="35">
        <v>199.2885493096129</v>
      </c>
      <c r="Z199" s="35">
        <v>222.60498541111409</v>
      </c>
      <c r="AA199" s="35">
        <f t="shared" si="74"/>
        <v>1855.7256356046573</v>
      </c>
      <c r="AB199" s="35">
        <f t="shared" si="75"/>
        <v>1956.4561122899888</v>
      </c>
    </row>
    <row r="200" spans="1:28" s="7" customFormat="1" x14ac:dyDescent="0.25">
      <c r="A200" s="36" t="s">
        <v>309</v>
      </c>
      <c r="B200" s="45" t="s">
        <v>310</v>
      </c>
      <c r="C200" s="38" t="s">
        <v>36</v>
      </c>
      <c r="D200" s="35">
        <v>27.333120000000001</v>
      </c>
      <c r="E200" s="35">
        <v>22.442209999999999</v>
      </c>
      <c r="F200" s="35">
        <v>22.989797901680003</v>
      </c>
      <c r="G200" s="35">
        <v>25.432895920375493</v>
      </c>
      <c r="H200" s="35">
        <v>23.371710150974998</v>
      </c>
      <c r="I200" s="35">
        <v>29.155546107757278</v>
      </c>
      <c r="J200" s="35">
        <v>23.232080039544492</v>
      </c>
      <c r="K200" s="35">
        <v>26.504321578448248</v>
      </c>
      <c r="L200" s="35">
        <v>40.390975833478905</v>
      </c>
      <c r="M200" s="35">
        <v>25.327370922277687</v>
      </c>
      <c r="N200" s="35">
        <v>29.193784875839395</v>
      </c>
      <c r="O200" s="35">
        <v>26.095385177631307</v>
      </c>
      <c r="P200" s="35">
        <v>28.298119036648444</v>
      </c>
      <c r="Q200" s="35">
        <v>26.891984337720089</v>
      </c>
      <c r="R200" s="35">
        <v>29.430043798114383</v>
      </c>
      <c r="S200" s="35">
        <v>27.718251685449715</v>
      </c>
      <c r="T200" s="35">
        <v>30.607245550038968</v>
      </c>
      <c r="U200" s="35">
        <v>27.718251685449715</v>
      </c>
      <c r="V200" s="35">
        <v>31.831535372040531</v>
      </c>
      <c r="W200" s="35">
        <v>27.718251685449715</v>
      </c>
      <c r="X200" s="35">
        <v>32.78648143320175</v>
      </c>
      <c r="Y200" s="35">
        <v>27.718251685449715</v>
      </c>
      <c r="Z200" s="35">
        <v>33.770075876197794</v>
      </c>
      <c r="AA200" s="35">
        <f t="shared" si="74"/>
        <v>262.29585894839573</v>
      </c>
      <c r="AB200" s="35">
        <f t="shared" si="75"/>
        <v>302.91205196607967</v>
      </c>
    </row>
    <row r="201" spans="1:28" s="7" customFormat="1" ht="31.5" x14ac:dyDescent="0.25">
      <c r="A201" s="36" t="s">
        <v>311</v>
      </c>
      <c r="B201" s="45" t="s">
        <v>312</v>
      </c>
      <c r="C201" s="38" t="s">
        <v>36</v>
      </c>
      <c r="D201" s="35">
        <v>106.29432000000007</v>
      </c>
      <c r="E201" s="35">
        <v>208.21171079199999</v>
      </c>
      <c r="F201" s="35">
        <v>318.75861573491994</v>
      </c>
      <c r="G201" s="35">
        <v>293.74778915794553</v>
      </c>
      <c r="H201" s="35">
        <v>145.5779350432</v>
      </c>
      <c r="I201" s="35">
        <v>279.23500000000001</v>
      </c>
      <c r="J201" s="35">
        <v>159.41544340308889</v>
      </c>
      <c r="K201" s="35">
        <v>184.11897032708222</v>
      </c>
      <c r="L201" s="35">
        <v>13.19564524131783</v>
      </c>
      <c r="M201" s="35">
        <v>112.16200000000001</v>
      </c>
      <c r="N201" s="35">
        <v>13.491437417765038</v>
      </c>
      <c r="O201" s="35">
        <v>32.814999999999998</v>
      </c>
      <c r="P201" s="35">
        <v>2.0088287671235201</v>
      </c>
      <c r="Q201" s="35">
        <v>0</v>
      </c>
      <c r="R201" s="35">
        <v>0</v>
      </c>
      <c r="S201" s="35">
        <v>0</v>
      </c>
      <c r="T201" s="35">
        <v>0</v>
      </c>
      <c r="U201" s="35">
        <v>0</v>
      </c>
      <c r="V201" s="35">
        <v>0</v>
      </c>
      <c r="W201" s="35">
        <v>0</v>
      </c>
      <c r="X201" s="35">
        <v>4.7704895589362198E-22</v>
      </c>
      <c r="Y201" s="35">
        <v>0</v>
      </c>
      <c r="Z201" s="35">
        <v>4.7704895589362198E-22</v>
      </c>
      <c r="AA201" s="35">
        <f t="shared" si="74"/>
        <v>634.08934877337106</v>
      </c>
      <c r="AB201" s="35">
        <f t="shared" si="75"/>
        <v>333.68928987249529</v>
      </c>
    </row>
    <row r="202" spans="1:28" s="7" customFormat="1" x14ac:dyDescent="0.25">
      <c r="A202" s="36" t="s">
        <v>313</v>
      </c>
      <c r="B202" s="45" t="s">
        <v>314</v>
      </c>
      <c r="C202" s="38" t="s">
        <v>36</v>
      </c>
      <c r="D202" s="35">
        <v>872.75629371999958</v>
      </c>
      <c r="E202" s="35">
        <v>373.97328920000041</v>
      </c>
      <c r="F202" s="35">
        <v>409.06521669999358</v>
      </c>
      <c r="G202" s="35">
        <v>866.51542834226188</v>
      </c>
      <c r="H202" s="35">
        <v>386.93107598951758</v>
      </c>
      <c r="I202" s="35">
        <v>835.1517484151085</v>
      </c>
      <c r="J202" s="35">
        <v>504.1162156453986</v>
      </c>
      <c r="K202" s="35">
        <v>424.21538275874974</v>
      </c>
      <c r="L202" s="35">
        <v>707.85744545998614</v>
      </c>
      <c r="M202" s="35">
        <v>585.9903142706811</v>
      </c>
      <c r="N202" s="35">
        <v>740.13505392848606</v>
      </c>
      <c r="O202" s="35">
        <v>556.59304219696094</v>
      </c>
      <c r="P202" s="35">
        <v>783.79100230436586</v>
      </c>
      <c r="Q202" s="35">
        <v>614.52850580953486</v>
      </c>
      <c r="R202" s="35">
        <v>828.87875096859693</v>
      </c>
      <c r="S202" s="35">
        <v>527.96895604071472</v>
      </c>
      <c r="T202" s="35">
        <v>933.15706670315194</v>
      </c>
      <c r="U202" s="35">
        <v>542.09002431332328</v>
      </c>
      <c r="V202" s="35">
        <v>928.21871643541749</v>
      </c>
      <c r="W202" s="35">
        <v>556.49351395138569</v>
      </c>
      <c r="X202" s="35">
        <v>959.42453728142561</v>
      </c>
      <c r="Y202" s="35">
        <v>571.18507338220843</v>
      </c>
      <c r="Z202" s="35">
        <v>979.66973459133044</v>
      </c>
      <c r="AA202" s="35">
        <f t="shared" si="74"/>
        <v>5270.1121043584744</v>
      </c>
      <c r="AB202" s="35">
        <f t="shared" si="75"/>
        <v>7752.1795993076776</v>
      </c>
    </row>
    <row r="203" spans="1:28" s="31" customFormat="1" ht="26.25" customHeight="1" x14ac:dyDescent="0.25">
      <c r="A203" s="32" t="s">
        <v>315</v>
      </c>
      <c r="B203" s="33" t="s">
        <v>316</v>
      </c>
      <c r="C203" s="34" t="s">
        <v>36</v>
      </c>
      <c r="D203" s="35">
        <f>SUM(D204:D205,D209)</f>
        <v>19.411900000000003</v>
      </c>
      <c r="E203" s="35">
        <f t="shared" ref="E203:Z203" si="76">SUM(E204:E205,E209)</f>
        <v>2.9960300000000002</v>
      </c>
      <c r="F203" s="35">
        <f t="shared" si="76"/>
        <v>3.0424235320199999</v>
      </c>
      <c r="G203" s="35">
        <f t="shared" si="76"/>
        <v>8.6612000000000009</v>
      </c>
      <c r="H203" s="35">
        <f t="shared" si="76"/>
        <v>1.4</v>
      </c>
      <c r="I203" s="35">
        <f t="shared" si="76"/>
        <v>9.1635495999999996</v>
      </c>
      <c r="J203" s="35">
        <f t="shared" si="76"/>
        <v>2.3900496784628618</v>
      </c>
      <c r="K203" s="35">
        <f t="shared" si="76"/>
        <v>1.01834</v>
      </c>
      <c r="L203" s="35">
        <f t="shared" si="76"/>
        <v>0.37255199999999999</v>
      </c>
      <c r="M203" s="35">
        <f t="shared" si="76"/>
        <v>1.01834</v>
      </c>
      <c r="N203" s="35">
        <f t="shared" si="76"/>
        <v>0.89626999999999779</v>
      </c>
      <c r="O203" s="35">
        <f t="shared" si="76"/>
        <v>1.01834</v>
      </c>
      <c r="P203" s="35">
        <f t="shared" si="76"/>
        <v>0.56399999999999995</v>
      </c>
      <c r="Q203" s="35">
        <f t="shared" si="76"/>
        <v>1.01834</v>
      </c>
      <c r="R203" s="35">
        <f t="shared" si="76"/>
        <v>0.56399999999999995</v>
      </c>
      <c r="S203" s="35">
        <f t="shared" si="76"/>
        <v>1.01834</v>
      </c>
      <c r="T203" s="35">
        <f t="shared" si="76"/>
        <v>0.56399999999999995</v>
      </c>
      <c r="U203" s="35">
        <f t="shared" si="76"/>
        <v>1.01834</v>
      </c>
      <c r="V203" s="35">
        <f t="shared" si="76"/>
        <v>0.56399999999999995</v>
      </c>
      <c r="W203" s="35">
        <f t="shared" si="76"/>
        <v>1.01834</v>
      </c>
      <c r="X203" s="35">
        <f t="shared" si="76"/>
        <v>0.56399999999999995</v>
      </c>
      <c r="Y203" s="35">
        <f t="shared" si="76"/>
        <v>1.01834</v>
      </c>
      <c r="Z203" s="35">
        <f t="shared" si="76"/>
        <v>0.56399999999999995</v>
      </c>
      <c r="AA203" s="35">
        <f t="shared" si="74"/>
        <v>11.936769678462863</v>
      </c>
      <c r="AB203" s="35">
        <f t="shared" si="75"/>
        <v>8.4428716784628595</v>
      </c>
    </row>
    <row r="204" spans="1:28" s="7" customFormat="1" x14ac:dyDescent="0.25">
      <c r="A204" s="36" t="s">
        <v>317</v>
      </c>
      <c r="B204" s="45" t="s">
        <v>318</v>
      </c>
      <c r="C204" s="38" t="s">
        <v>36</v>
      </c>
      <c r="D204" s="35">
        <v>0</v>
      </c>
      <c r="E204" s="35">
        <v>0</v>
      </c>
      <c r="F204" s="35">
        <v>0</v>
      </c>
      <c r="G204" s="35">
        <v>0</v>
      </c>
      <c r="H204" s="35">
        <v>0</v>
      </c>
      <c r="I204" s="35">
        <v>0</v>
      </c>
      <c r="J204" s="35">
        <v>0</v>
      </c>
      <c r="K204" s="35">
        <v>0</v>
      </c>
      <c r="L204" s="35">
        <v>0</v>
      </c>
      <c r="M204" s="35">
        <v>0</v>
      </c>
      <c r="N204" s="35">
        <v>0</v>
      </c>
      <c r="O204" s="35">
        <v>0</v>
      </c>
      <c r="P204" s="35">
        <v>0</v>
      </c>
      <c r="Q204" s="35">
        <v>0</v>
      </c>
      <c r="R204" s="35">
        <v>0</v>
      </c>
      <c r="S204" s="35">
        <v>0</v>
      </c>
      <c r="T204" s="35">
        <v>0</v>
      </c>
      <c r="U204" s="35">
        <v>0</v>
      </c>
      <c r="V204" s="35">
        <v>0</v>
      </c>
      <c r="W204" s="35">
        <v>0</v>
      </c>
      <c r="X204" s="35">
        <v>0</v>
      </c>
      <c r="Y204" s="35">
        <v>0</v>
      </c>
      <c r="Z204" s="35">
        <v>0</v>
      </c>
      <c r="AA204" s="35">
        <f t="shared" si="74"/>
        <v>0</v>
      </c>
      <c r="AB204" s="35">
        <f t="shared" si="75"/>
        <v>0</v>
      </c>
    </row>
    <row r="205" spans="1:28" s="7" customFormat="1" ht="15.75" customHeight="1" x14ac:dyDescent="0.25">
      <c r="A205" s="36" t="s">
        <v>319</v>
      </c>
      <c r="B205" s="45" t="s">
        <v>320</v>
      </c>
      <c r="C205" s="38" t="s">
        <v>36</v>
      </c>
      <c r="D205" s="35">
        <v>0</v>
      </c>
      <c r="E205" s="35">
        <v>0</v>
      </c>
      <c r="F205" s="35">
        <v>0</v>
      </c>
      <c r="G205" s="35">
        <v>0</v>
      </c>
      <c r="H205" s="35">
        <v>0</v>
      </c>
      <c r="I205" s="35">
        <v>0</v>
      </c>
      <c r="J205" s="35">
        <v>0</v>
      </c>
      <c r="K205" s="35">
        <v>0</v>
      </c>
      <c r="L205" s="35">
        <v>0</v>
      </c>
      <c r="M205" s="35">
        <v>0</v>
      </c>
      <c r="N205" s="35">
        <v>0</v>
      </c>
      <c r="O205" s="35">
        <v>0</v>
      </c>
      <c r="P205" s="35">
        <v>0</v>
      </c>
      <c r="Q205" s="35">
        <v>0</v>
      </c>
      <c r="R205" s="35">
        <v>0</v>
      </c>
      <c r="S205" s="35">
        <v>0</v>
      </c>
      <c r="T205" s="35">
        <v>0</v>
      </c>
      <c r="U205" s="35">
        <v>0</v>
      </c>
      <c r="V205" s="35">
        <v>0</v>
      </c>
      <c r="W205" s="35">
        <v>0</v>
      </c>
      <c r="X205" s="35">
        <v>0</v>
      </c>
      <c r="Y205" s="35">
        <v>0</v>
      </c>
      <c r="Z205" s="35">
        <v>0</v>
      </c>
      <c r="AA205" s="35">
        <f t="shared" si="74"/>
        <v>0</v>
      </c>
      <c r="AB205" s="35">
        <f t="shared" si="75"/>
        <v>0</v>
      </c>
    </row>
    <row r="206" spans="1:28" s="7" customFormat="1" ht="34.5" customHeight="1" x14ac:dyDescent="0.25">
      <c r="A206" s="36" t="s">
        <v>321</v>
      </c>
      <c r="B206" s="41" t="s">
        <v>322</v>
      </c>
      <c r="C206" s="38" t="s">
        <v>36</v>
      </c>
      <c r="D206" s="35">
        <v>0</v>
      </c>
      <c r="E206" s="35">
        <v>0</v>
      </c>
      <c r="F206" s="35">
        <v>0</v>
      </c>
      <c r="G206" s="35">
        <v>0</v>
      </c>
      <c r="H206" s="35">
        <v>0</v>
      </c>
      <c r="I206" s="35">
        <v>0</v>
      </c>
      <c r="J206" s="35">
        <v>0</v>
      </c>
      <c r="K206" s="35">
        <v>0</v>
      </c>
      <c r="L206" s="35">
        <v>0</v>
      </c>
      <c r="M206" s="35">
        <v>0</v>
      </c>
      <c r="N206" s="35">
        <v>0</v>
      </c>
      <c r="O206" s="35">
        <v>0</v>
      </c>
      <c r="P206" s="35">
        <v>0</v>
      </c>
      <c r="Q206" s="35">
        <v>0</v>
      </c>
      <c r="R206" s="35">
        <v>0</v>
      </c>
      <c r="S206" s="35">
        <v>0</v>
      </c>
      <c r="T206" s="35">
        <v>0</v>
      </c>
      <c r="U206" s="35">
        <v>0</v>
      </c>
      <c r="V206" s="35">
        <v>0</v>
      </c>
      <c r="W206" s="35">
        <v>0</v>
      </c>
      <c r="X206" s="35">
        <v>0</v>
      </c>
      <c r="Y206" s="35">
        <v>0</v>
      </c>
      <c r="Z206" s="35">
        <v>0</v>
      </c>
      <c r="AA206" s="35">
        <f t="shared" si="74"/>
        <v>0</v>
      </c>
      <c r="AB206" s="35">
        <f t="shared" si="75"/>
        <v>0</v>
      </c>
    </row>
    <row r="207" spans="1:28" s="7" customFormat="1" ht="15.75" customHeight="1" x14ac:dyDescent="0.25">
      <c r="A207" s="36" t="s">
        <v>323</v>
      </c>
      <c r="B207" s="43" t="s">
        <v>324</v>
      </c>
      <c r="C207" s="38" t="s">
        <v>36</v>
      </c>
      <c r="D207" s="35">
        <v>0</v>
      </c>
      <c r="E207" s="35">
        <v>0</v>
      </c>
      <c r="F207" s="35">
        <v>0</v>
      </c>
      <c r="G207" s="35">
        <v>0</v>
      </c>
      <c r="H207" s="35">
        <v>0</v>
      </c>
      <c r="I207" s="35">
        <v>0</v>
      </c>
      <c r="J207" s="35">
        <v>0</v>
      </c>
      <c r="K207" s="35">
        <v>0</v>
      </c>
      <c r="L207" s="35">
        <v>0</v>
      </c>
      <c r="M207" s="35">
        <v>0</v>
      </c>
      <c r="N207" s="35">
        <v>0</v>
      </c>
      <c r="O207" s="35">
        <v>0</v>
      </c>
      <c r="P207" s="35">
        <v>0</v>
      </c>
      <c r="Q207" s="35">
        <v>0</v>
      </c>
      <c r="R207" s="35">
        <v>0</v>
      </c>
      <c r="S207" s="35">
        <v>0</v>
      </c>
      <c r="T207" s="35">
        <v>0</v>
      </c>
      <c r="U207" s="35">
        <v>0</v>
      </c>
      <c r="V207" s="35">
        <v>0</v>
      </c>
      <c r="W207" s="35">
        <v>0</v>
      </c>
      <c r="X207" s="35">
        <v>0</v>
      </c>
      <c r="Y207" s="35">
        <v>0</v>
      </c>
      <c r="Z207" s="35">
        <v>0</v>
      </c>
      <c r="AA207" s="35">
        <f t="shared" si="74"/>
        <v>0</v>
      </c>
      <c r="AB207" s="35">
        <f t="shared" si="75"/>
        <v>0</v>
      </c>
    </row>
    <row r="208" spans="1:28" s="7" customFormat="1" ht="15.75" customHeight="1" x14ac:dyDescent="0.25">
      <c r="A208" s="36" t="s">
        <v>325</v>
      </c>
      <c r="B208" s="43" t="s">
        <v>326</v>
      </c>
      <c r="C208" s="38" t="s">
        <v>36</v>
      </c>
      <c r="D208" s="35">
        <v>0</v>
      </c>
      <c r="E208" s="35">
        <v>0</v>
      </c>
      <c r="F208" s="35">
        <v>0</v>
      </c>
      <c r="G208" s="35">
        <v>0</v>
      </c>
      <c r="H208" s="35">
        <v>0</v>
      </c>
      <c r="I208" s="35">
        <v>0</v>
      </c>
      <c r="J208" s="35">
        <v>0</v>
      </c>
      <c r="K208" s="35">
        <v>0</v>
      </c>
      <c r="L208" s="35">
        <v>0</v>
      </c>
      <c r="M208" s="35">
        <v>0</v>
      </c>
      <c r="N208" s="35">
        <v>0</v>
      </c>
      <c r="O208" s="35">
        <v>0</v>
      </c>
      <c r="P208" s="35">
        <v>0</v>
      </c>
      <c r="Q208" s="35">
        <v>0</v>
      </c>
      <c r="R208" s="35">
        <v>0</v>
      </c>
      <c r="S208" s="35">
        <v>0</v>
      </c>
      <c r="T208" s="35">
        <v>0</v>
      </c>
      <c r="U208" s="35">
        <v>0</v>
      </c>
      <c r="V208" s="35">
        <v>0</v>
      </c>
      <c r="W208" s="35">
        <v>0</v>
      </c>
      <c r="X208" s="35">
        <v>0</v>
      </c>
      <c r="Y208" s="35">
        <v>0</v>
      </c>
      <c r="Z208" s="35">
        <v>0</v>
      </c>
      <c r="AA208" s="35">
        <f t="shared" si="74"/>
        <v>0</v>
      </c>
      <c r="AB208" s="35">
        <f t="shared" si="75"/>
        <v>0</v>
      </c>
    </row>
    <row r="209" spans="1:28" s="7" customFormat="1" x14ac:dyDescent="0.25">
      <c r="A209" s="36" t="s">
        <v>327</v>
      </c>
      <c r="B209" s="45" t="s">
        <v>328</v>
      </c>
      <c r="C209" s="38" t="s">
        <v>36</v>
      </c>
      <c r="D209" s="35">
        <v>19.411900000000003</v>
      </c>
      <c r="E209" s="35">
        <v>2.9960300000000002</v>
      </c>
      <c r="F209" s="35">
        <v>3.0424235320199999</v>
      </c>
      <c r="G209" s="35">
        <v>8.6612000000000009</v>
      </c>
      <c r="H209" s="35">
        <v>1.4</v>
      </c>
      <c r="I209" s="35">
        <v>9.1635495999999996</v>
      </c>
      <c r="J209" s="35">
        <v>2.3900496784628618</v>
      </c>
      <c r="K209" s="35">
        <v>1.01834</v>
      </c>
      <c r="L209" s="35">
        <v>0.37255199999999999</v>
      </c>
      <c r="M209" s="35">
        <v>1.01834</v>
      </c>
      <c r="N209" s="35">
        <v>0.89626999999999779</v>
      </c>
      <c r="O209" s="35">
        <v>1.01834</v>
      </c>
      <c r="P209" s="35">
        <v>0.56399999999999995</v>
      </c>
      <c r="Q209" s="35">
        <v>1.01834</v>
      </c>
      <c r="R209" s="35">
        <v>0.56399999999999995</v>
      </c>
      <c r="S209" s="35">
        <v>1.01834</v>
      </c>
      <c r="T209" s="35">
        <v>0.56399999999999995</v>
      </c>
      <c r="U209" s="35">
        <v>1.01834</v>
      </c>
      <c r="V209" s="35">
        <v>0.56399999999999995</v>
      </c>
      <c r="W209" s="35">
        <v>1.01834</v>
      </c>
      <c r="X209" s="35">
        <v>0.56399999999999995</v>
      </c>
      <c r="Y209" s="35">
        <v>1.01834</v>
      </c>
      <c r="Z209" s="35">
        <v>0.56399999999999995</v>
      </c>
      <c r="AA209" s="35">
        <f t="shared" si="74"/>
        <v>11.936769678462863</v>
      </c>
      <c r="AB209" s="35">
        <f t="shared" si="75"/>
        <v>8.4428716784628595</v>
      </c>
    </row>
    <row r="210" spans="1:28" s="31" customFormat="1" x14ac:dyDescent="0.25">
      <c r="A210" s="32" t="s">
        <v>329</v>
      </c>
      <c r="B210" s="33" t="s">
        <v>330</v>
      </c>
      <c r="C210" s="34" t="s">
        <v>36</v>
      </c>
      <c r="D210" s="35">
        <f>SUM(D211,D218:D219)</f>
        <v>1868.857426</v>
      </c>
      <c r="E210" s="35">
        <f t="shared" ref="E210:Z210" si="77">SUM(E211,E218:E219)</f>
        <v>1256.5571204</v>
      </c>
      <c r="F210" s="35">
        <f t="shared" si="77"/>
        <v>1002.79988148904</v>
      </c>
      <c r="G210" s="35">
        <f t="shared" si="77"/>
        <v>1048.4235312908843</v>
      </c>
      <c r="H210" s="35">
        <f t="shared" si="77"/>
        <v>975.22150343088003</v>
      </c>
      <c r="I210" s="35">
        <f t="shared" si="77"/>
        <v>1437.0830210014869</v>
      </c>
      <c r="J210" s="35">
        <f t="shared" si="77"/>
        <v>1837.9265380532499</v>
      </c>
      <c r="K210" s="35">
        <f t="shared" si="77"/>
        <v>1401.1416808498893</v>
      </c>
      <c r="L210" s="35">
        <f t="shared" si="77"/>
        <v>1121.4512052800001</v>
      </c>
      <c r="M210" s="35">
        <f t="shared" si="77"/>
        <v>1335.739051323696</v>
      </c>
      <c r="N210" s="35">
        <f t="shared" si="77"/>
        <v>1708.2631992099998</v>
      </c>
      <c r="O210" s="35">
        <f t="shared" si="77"/>
        <v>1016.5749207481888</v>
      </c>
      <c r="P210" s="35">
        <f t="shared" si="77"/>
        <v>1000.7891157200006</v>
      </c>
      <c r="Q210" s="35">
        <f t="shared" si="77"/>
        <v>1060.137570472607</v>
      </c>
      <c r="R210" s="35">
        <f t="shared" si="77"/>
        <v>1064.8946250000001</v>
      </c>
      <c r="S210" s="35">
        <f t="shared" si="77"/>
        <v>1092.4957243678036</v>
      </c>
      <c r="T210" s="35">
        <f t="shared" si="77"/>
        <v>1097.8012221700003</v>
      </c>
      <c r="U210" s="35">
        <f t="shared" si="77"/>
        <v>1490.7504469038115</v>
      </c>
      <c r="V210" s="35">
        <f t="shared" si="77"/>
        <v>1429.3479445399996</v>
      </c>
      <c r="W210" s="35">
        <f t="shared" si="77"/>
        <v>1550.2944258668138</v>
      </c>
      <c r="X210" s="35">
        <f t="shared" si="77"/>
        <v>1450.1152327499999</v>
      </c>
      <c r="Y210" s="35">
        <f t="shared" si="77"/>
        <v>1612.2201639883365</v>
      </c>
      <c r="Z210" s="35">
        <f t="shared" si="77"/>
        <v>1470.8825209599997</v>
      </c>
      <c r="AA210" s="35">
        <f t="shared" si="74"/>
        <v>13372.502026005277</v>
      </c>
      <c r="AB210" s="35">
        <f t="shared" si="75"/>
        <v>13156.69310711413</v>
      </c>
    </row>
    <row r="211" spans="1:28" s="7" customFormat="1" x14ac:dyDescent="0.25">
      <c r="A211" s="36" t="s">
        <v>331</v>
      </c>
      <c r="B211" s="45" t="s">
        <v>332</v>
      </c>
      <c r="C211" s="38" t="s">
        <v>36</v>
      </c>
      <c r="D211" s="35">
        <f>SUM(D212:D217)</f>
        <v>1865.1969999999999</v>
      </c>
      <c r="E211" s="35">
        <f t="shared" ref="E211:Z211" si="78">SUM(E212:E217)</f>
        <v>1253.0980999999999</v>
      </c>
      <c r="F211" s="35">
        <f t="shared" si="78"/>
        <v>998.13357168999994</v>
      </c>
      <c r="G211" s="35">
        <f t="shared" si="78"/>
        <v>1048.4235312908843</v>
      </c>
      <c r="H211" s="35">
        <f t="shared" si="78"/>
        <v>975.22157936999997</v>
      </c>
      <c r="I211" s="35">
        <f t="shared" si="78"/>
        <v>1437.0830210014869</v>
      </c>
      <c r="J211" s="35">
        <f t="shared" si="78"/>
        <v>1837.9265256100007</v>
      </c>
      <c r="K211" s="35">
        <f t="shared" si="78"/>
        <v>1401.1416808498871</v>
      </c>
      <c r="L211" s="35">
        <f t="shared" si="78"/>
        <v>1121.4512052800001</v>
      </c>
      <c r="M211" s="35">
        <f t="shared" si="78"/>
        <v>1335.7390513238013</v>
      </c>
      <c r="N211" s="35">
        <f t="shared" si="78"/>
        <v>1708.2631992099998</v>
      </c>
      <c r="O211" s="35">
        <f t="shared" si="78"/>
        <v>1016.5749207483581</v>
      </c>
      <c r="P211" s="35">
        <f t="shared" si="78"/>
        <v>1000.7891157200006</v>
      </c>
      <c r="Q211" s="35">
        <f t="shared" si="78"/>
        <v>1060.1375704728289</v>
      </c>
      <c r="R211" s="35">
        <f t="shared" si="78"/>
        <v>1064.8946250000001</v>
      </c>
      <c r="S211" s="35">
        <f t="shared" si="78"/>
        <v>1092.4957243603972</v>
      </c>
      <c r="T211" s="35">
        <f t="shared" si="78"/>
        <v>1097.8012221700003</v>
      </c>
      <c r="U211" s="35">
        <f t="shared" si="78"/>
        <v>1490.7504468964023</v>
      </c>
      <c r="V211" s="35">
        <f t="shared" si="78"/>
        <v>1429.3479445399996</v>
      </c>
      <c r="W211" s="35">
        <f t="shared" si="78"/>
        <v>1550.2944258594055</v>
      </c>
      <c r="X211" s="35">
        <f t="shared" si="78"/>
        <v>1450.1152327499999</v>
      </c>
      <c r="Y211" s="35">
        <f t="shared" si="78"/>
        <v>1612.2201639809332</v>
      </c>
      <c r="Z211" s="35">
        <f t="shared" si="78"/>
        <v>1470.8825209599997</v>
      </c>
      <c r="AA211" s="35">
        <f t="shared" si="74"/>
        <v>13372.502089472013</v>
      </c>
      <c r="AB211" s="35">
        <f t="shared" si="75"/>
        <v>13156.69317061</v>
      </c>
    </row>
    <row r="212" spans="1:28" s="7" customFormat="1" ht="15.75" customHeight="1" x14ac:dyDescent="0.25">
      <c r="A212" s="36" t="s">
        <v>333</v>
      </c>
      <c r="B212" s="41" t="s">
        <v>334</v>
      </c>
      <c r="C212" s="38" t="s">
        <v>36</v>
      </c>
      <c r="D212" s="35">
        <v>1676.6089999999999</v>
      </c>
      <c r="E212" s="35">
        <v>1178.6759</v>
      </c>
      <c r="F212" s="35">
        <v>907.17080197999996</v>
      </c>
      <c r="G212" s="35">
        <v>956.30217985176444</v>
      </c>
      <c r="H212" s="35">
        <v>887.54132980999998</v>
      </c>
      <c r="I212" s="35">
        <v>833.78891586989789</v>
      </c>
      <c r="J212" s="35">
        <v>1188.8314427600008</v>
      </c>
      <c r="K212" s="35">
        <v>1017.35211358725</v>
      </c>
      <c r="L212" s="35">
        <v>789.48792986000001</v>
      </c>
      <c r="M212" s="35">
        <v>1005.96389746557</v>
      </c>
      <c r="N212" s="35">
        <v>1041.4057588499998</v>
      </c>
      <c r="O212" s="35">
        <v>1006.9524553856081</v>
      </c>
      <c r="P212" s="35">
        <v>949.7398499800006</v>
      </c>
      <c r="Q212" s="35">
        <v>1050.3096638964489</v>
      </c>
      <c r="R212" s="35">
        <v>1054.4714444800002</v>
      </c>
      <c r="S212" s="35">
        <v>945.43440837497917</v>
      </c>
      <c r="T212" s="35">
        <v>1057.7582954600002</v>
      </c>
      <c r="U212" s="35">
        <v>1372.9937487525399</v>
      </c>
      <c r="V212" s="35">
        <v>1383.9048372099996</v>
      </c>
      <c r="W212" s="35">
        <v>1423.0141331251721</v>
      </c>
      <c r="X212" s="35">
        <v>1263.23718046</v>
      </c>
      <c r="Y212" s="35">
        <v>1602.6117182531532</v>
      </c>
      <c r="Z212" s="35">
        <v>1460.6825209599997</v>
      </c>
      <c r="AA212" s="35">
        <f t="shared" si="74"/>
        <v>11501.004911410722</v>
      </c>
      <c r="AB212" s="35">
        <f t="shared" si="75"/>
        <v>11077.060589830002</v>
      </c>
    </row>
    <row r="213" spans="1:28" s="7" customFormat="1" ht="15.75" customHeight="1" x14ac:dyDescent="0.25">
      <c r="A213" s="36" t="s">
        <v>335</v>
      </c>
      <c r="B213" s="41" t="s">
        <v>336</v>
      </c>
      <c r="C213" s="38" t="s">
        <v>36</v>
      </c>
      <c r="D213" s="35">
        <v>187.10900000000001</v>
      </c>
      <c r="E213" s="35">
        <v>74.422200000000018</v>
      </c>
      <c r="F213" s="35">
        <v>90.958331830000006</v>
      </c>
      <c r="G213" s="35">
        <v>92.121351439119834</v>
      </c>
      <c r="H213" s="35">
        <v>87.679249560000002</v>
      </c>
      <c r="I213" s="35">
        <v>603.29410513158916</v>
      </c>
      <c r="J213" s="35">
        <v>649.09508284999993</v>
      </c>
      <c r="K213" s="35">
        <v>378.68856726263704</v>
      </c>
      <c r="L213" s="35">
        <v>327.16327542000005</v>
      </c>
      <c r="M213" s="35">
        <v>326.37448685823114</v>
      </c>
      <c r="N213" s="35">
        <v>645.5152030700001</v>
      </c>
      <c r="O213" s="35">
        <v>9.6224653627499972</v>
      </c>
      <c r="P213" s="35">
        <v>51.049265739999996</v>
      </c>
      <c r="Q213" s="35">
        <v>9.8279065763799984</v>
      </c>
      <c r="R213" s="35">
        <v>10.423180520000001</v>
      </c>
      <c r="S213" s="35">
        <v>147.06131598541808</v>
      </c>
      <c r="T213" s="35">
        <v>40.042926710000003</v>
      </c>
      <c r="U213" s="35">
        <v>117.75669814386234</v>
      </c>
      <c r="V213" s="35">
        <v>45.443107329999997</v>
      </c>
      <c r="W213" s="35">
        <v>127.28029273423347</v>
      </c>
      <c r="X213" s="35">
        <v>186.87805229</v>
      </c>
      <c r="Y213" s="35">
        <v>9.6084457277799995</v>
      </c>
      <c r="Z213" s="35">
        <v>10.199999999999999</v>
      </c>
      <c r="AA213" s="35">
        <f t="shared" si="74"/>
        <v>1862.9945110612921</v>
      </c>
      <c r="AB213" s="35">
        <f t="shared" si="75"/>
        <v>2053.48934349</v>
      </c>
    </row>
    <row r="214" spans="1:28" s="7" customFormat="1" ht="31.5" customHeight="1" x14ac:dyDescent="0.25">
      <c r="A214" s="36" t="s">
        <v>337</v>
      </c>
      <c r="B214" s="41" t="s">
        <v>338</v>
      </c>
      <c r="C214" s="38" t="s">
        <v>36</v>
      </c>
      <c r="D214" s="35">
        <v>0</v>
      </c>
      <c r="E214" s="35">
        <v>0</v>
      </c>
      <c r="F214" s="35">
        <v>4.4378799999999999E-3</v>
      </c>
      <c r="G214" s="35">
        <v>0</v>
      </c>
      <c r="H214" s="35">
        <v>0</v>
      </c>
      <c r="I214" s="35">
        <v>0</v>
      </c>
      <c r="J214" s="35">
        <v>0</v>
      </c>
      <c r="K214" s="35">
        <v>0</v>
      </c>
      <c r="L214" s="35">
        <v>0</v>
      </c>
      <c r="M214" s="35">
        <v>0</v>
      </c>
      <c r="N214" s="35">
        <v>0</v>
      </c>
      <c r="O214" s="35">
        <v>0</v>
      </c>
      <c r="P214" s="35">
        <v>0</v>
      </c>
      <c r="Q214" s="35">
        <v>0</v>
      </c>
      <c r="R214" s="35">
        <v>0</v>
      </c>
      <c r="S214" s="35">
        <v>0</v>
      </c>
      <c r="T214" s="35">
        <v>0</v>
      </c>
      <c r="U214" s="35">
        <v>0</v>
      </c>
      <c r="V214" s="35">
        <v>0</v>
      </c>
      <c r="W214" s="35">
        <v>0</v>
      </c>
      <c r="X214" s="35">
        <v>0</v>
      </c>
      <c r="Y214" s="35">
        <v>0</v>
      </c>
      <c r="Z214" s="35">
        <v>0</v>
      </c>
      <c r="AA214" s="35">
        <f t="shared" si="74"/>
        <v>0</v>
      </c>
      <c r="AB214" s="35">
        <f t="shared" si="75"/>
        <v>0</v>
      </c>
    </row>
    <row r="215" spans="1:28" s="7" customFormat="1" ht="15.75" customHeight="1" x14ac:dyDescent="0.25">
      <c r="A215" s="36" t="s">
        <v>339</v>
      </c>
      <c r="B215" s="41" t="s">
        <v>340</v>
      </c>
      <c r="C215" s="38" t="s">
        <v>36</v>
      </c>
      <c r="D215" s="35">
        <v>1.4790000000000001</v>
      </c>
      <c r="E215" s="35">
        <v>0</v>
      </c>
      <c r="F215" s="35">
        <v>0</v>
      </c>
      <c r="G215" s="35">
        <v>0</v>
      </c>
      <c r="H215" s="35">
        <v>1E-3</v>
      </c>
      <c r="I215" s="35">
        <v>0</v>
      </c>
      <c r="J215" s="35">
        <v>0</v>
      </c>
      <c r="K215" s="35">
        <v>0</v>
      </c>
      <c r="L215" s="35">
        <v>0</v>
      </c>
      <c r="M215" s="35">
        <v>0</v>
      </c>
      <c r="N215" s="35">
        <v>18.088000000000001</v>
      </c>
      <c r="O215" s="35">
        <v>0</v>
      </c>
      <c r="P215" s="35">
        <v>0</v>
      </c>
      <c r="Q215" s="35">
        <v>0</v>
      </c>
      <c r="R215" s="35">
        <v>0</v>
      </c>
      <c r="S215" s="35">
        <v>0</v>
      </c>
      <c r="T215" s="35">
        <v>0</v>
      </c>
      <c r="U215" s="35">
        <v>0</v>
      </c>
      <c r="V215" s="35">
        <v>0</v>
      </c>
      <c r="W215" s="35">
        <v>0</v>
      </c>
      <c r="X215" s="35">
        <v>0</v>
      </c>
      <c r="Y215" s="35">
        <v>0</v>
      </c>
      <c r="Z215" s="35">
        <v>0</v>
      </c>
      <c r="AA215" s="35">
        <f t="shared" si="74"/>
        <v>1E-3</v>
      </c>
      <c r="AB215" s="35">
        <f t="shared" si="75"/>
        <v>18.089000000000002</v>
      </c>
    </row>
    <row r="216" spans="1:28" s="7" customFormat="1" ht="15.75" customHeight="1" x14ac:dyDescent="0.25">
      <c r="A216" s="36" t="s">
        <v>341</v>
      </c>
      <c r="B216" s="41" t="s">
        <v>342</v>
      </c>
      <c r="C216" s="38" t="s">
        <v>36</v>
      </c>
      <c r="D216" s="35">
        <v>0</v>
      </c>
      <c r="E216" s="35">
        <v>0</v>
      </c>
      <c r="F216" s="35">
        <v>0</v>
      </c>
      <c r="G216" s="35">
        <v>0</v>
      </c>
      <c r="H216" s="35">
        <v>0</v>
      </c>
      <c r="I216" s="35">
        <v>0</v>
      </c>
      <c r="J216" s="35">
        <v>0</v>
      </c>
      <c r="K216" s="35">
        <v>5.101</v>
      </c>
      <c r="L216" s="35">
        <v>4.8</v>
      </c>
      <c r="M216" s="35">
        <v>3.4006669999999999</v>
      </c>
      <c r="N216" s="35">
        <v>3.2542372899999998</v>
      </c>
      <c r="O216" s="35">
        <v>0</v>
      </c>
      <c r="P216" s="35">
        <v>0</v>
      </c>
      <c r="Q216" s="35">
        <v>0</v>
      </c>
      <c r="R216" s="35">
        <v>0</v>
      </c>
      <c r="S216" s="35">
        <v>0</v>
      </c>
      <c r="T216" s="35">
        <v>0</v>
      </c>
      <c r="U216" s="35">
        <v>0</v>
      </c>
      <c r="V216" s="35">
        <v>0</v>
      </c>
      <c r="W216" s="35">
        <v>0</v>
      </c>
      <c r="X216" s="35">
        <v>0</v>
      </c>
      <c r="Y216" s="35">
        <v>0</v>
      </c>
      <c r="Z216" s="35">
        <v>0</v>
      </c>
      <c r="AA216" s="35">
        <f t="shared" si="74"/>
        <v>8.5016669999999994</v>
      </c>
      <c r="AB216" s="35">
        <f t="shared" si="75"/>
        <v>8.0542372899999997</v>
      </c>
    </row>
    <row r="217" spans="1:28" s="7" customFormat="1" ht="15.75" customHeight="1" x14ac:dyDescent="0.25">
      <c r="A217" s="36" t="s">
        <v>343</v>
      </c>
      <c r="B217" s="41" t="s">
        <v>344</v>
      </c>
      <c r="C217" s="38" t="s">
        <v>36</v>
      </c>
      <c r="D217" s="35">
        <v>0</v>
      </c>
      <c r="E217" s="35">
        <v>0</v>
      </c>
      <c r="F217" s="35">
        <v>0</v>
      </c>
      <c r="G217" s="35">
        <v>0</v>
      </c>
      <c r="H217" s="35">
        <v>0</v>
      </c>
      <c r="I217" s="35">
        <v>0</v>
      </c>
      <c r="J217" s="35">
        <v>0</v>
      </c>
      <c r="K217" s="35">
        <v>0</v>
      </c>
      <c r="L217" s="35">
        <v>0</v>
      </c>
      <c r="M217" s="35">
        <v>0</v>
      </c>
      <c r="N217" s="35">
        <v>0</v>
      </c>
      <c r="O217" s="35">
        <v>0</v>
      </c>
      <c r="P217" s="35">
        <v>0</v>
      </c>
      <c r="Q217" s="35">
        <v>0</v>
      </c>
      <c r="R217" s="35">
        <v>0</v>
      </c>
      <c r="S217" s="35">
        <v>0</v>
      </c>
      <c r="T217" s="35">
        <v>0</v>
      </c>
      <c r="U217" s="35">
        <v>0</v>
      </c>
      <c r="V217" s="35">
        <v>0</v>
      </c>
      <c r="W217" s="35">
        <v>0</v>
      </c>
      <c r="X217" s="35">
        <v>0</v>
      </c>
      <c r="Y217" s="35">
        <v>0</v>
      </c>
      <c r="Z217" s="35">
        <v>0</v>
      </c>
      <c r="AA217" s="35">
        <f t="shared" si="74"/>
        <v>0</v>
      </c>
      <c r="AB217" s="35">
        <f t="shared" si="75"/>
        <v>0</v>
      </c>
    </row>
    <row r="218" spans="1:28" s="7" customFormat="1" x14ac:dyDescent="0.25">
      <c r="A218" s="36" t="s">
        <v>345</v>
      </c>
      <c r="B218" s="45" t="s">
        <v>346</v>
      </c>
      <c r="C218" s="38" t="s">
        <v>36</v>
      </c>
      <c r="D218" s="35">
        <v>0</v>
      </c>
      <c r="E218" s="35">
        <v>0</v>
      </c>
      <c r="F218" s="35">
        <v>0</v>
      </c>
      <c r="G218" s="35">
        <v>0</v>
      </c>
      <c r="H218" s="35">
        <v>0</v>
      </c>
      <c r="I218" s="35">
        <v>0</v>
      </c>
      <c r="J218" s="35">
        <v>0</v>
      </c>
      <c r="K218" s="35">
        <v>0</v>
      </c>
      <c r="L218" s="35">
        <v>0</v>
      </c>
      <c r="M218" s="35">
        <v>0</v>
      </c>
      <c r="N218" s="35">
        <v>0</v>
      </c>
      <c r="O218" s="35">
        <v>0</v>
      </c>
      <c r="P218" s="35">
        <v>0</v>
      </c>
      <c r="Q218" s="35">
        <v>0</v>
      </c>
      <c r="R218" s="35">
        <v>0</v>
      </c>
      <c r="S218" s="35">
        <v>0</v>
      </c>
      <c r="T218" s="35">
        <v>0</v>
      </c>
      <c r="U218" s="35">
        <v>0</v>
      </c>
      <c r="V218" s="35">
        <v>0</v>
      </c>
      <c r="W218" s="35">
        <v>0</v>
      </c>
      <c r="X218" s="35">
        <v>0</v>
      </c>
      <c r="Y218" s="35">
        <v>0</v>
      </c>
      <c r="Z218" s="35">
        <v>0</v>
      </c>
      <c r="AA218" s="35">
        <f t="shared" si="74"/>
        <v>0</v>
      </c>
      <c r="AB218" s="35">
        <f t="shared" si="75"/>
        <v>0</v>
      </c>
    </row>
    <row r="219" spans="1:28" s="7" customFormat="1" x14ac:dyDescent="0.25">
      <c r="A219" s="36" t="s">
        <v>347</v>
      </c>
      <c r="B219" s="45" t="s">
        <v>348</v>
      </c>
      <c r="C219" s="38" t="s">
        <v>36</v>
      </c>
      <c r="D219" s="35">
        <v>3.6604260000001432</v>
      </c>
      <c r="E219" s="35">
        <v>3.4590204000000995</v>
      </c>
      <c r="F219" s="35">
        <v>4.6663097990400502</v>
      </c>
      <c r="G219" s="35">
        <v>0</v>
      </c>
      <c r="H219" s="35">
        <v>-7.5939119938084332E-5</v>
      </c>
      <c r="I219" s="35">
        <v>0</v>
      </c>
      <c r="J219" s="35">
        <v>1.2443249261195888E-5</v>
      </c>
      <c r="K219" s="35">
        <v>2.2737367544323206E-12</v>
      </c>
      <c r="L219" s="35">
        <v>0</v>
      </c>
      <c r="M219" s="35">
        <v>-1.0527401173021644E-10</v>
      </c>
      <c r="N219" s="35">
        <v>0</v>
      </c>
      <c r="O219" s="35">
        <v>-1.6927970136748627E-10</v>
      </c>
      <c r="P219" s="35">
        <v>0</v>
      </c>
      <c r="Q219" s="35">
        <v>-2.2191670723259449E-10</v>
      </c>
      <c r="R219" s="35">
        <v>0</v>
      </c>
      <c r="S219" s="35">
        <v>7.4064701038878411E-9</v>
      </c>
      <c r="T219" s="35">
        <v>0</v>
      </c>
      <c r="U219" s="35">
        <v>7.4091985879931599E-9</v>
      </c>
      <c r="V219" s="35">
        <v>0</v>
      </c>
      <c r="W219" s="35">
        <v>7.408289093291387E-9</v>
      </c>
      <c r="X219" s="35">
        <v>0</v>
      </c>
      <c r="Y219" s="35">
        <v>7.4032868724316359E-9</v>
      </c>
      <c r="Z219" s="35">
        <v>0</v>
      </c>
      <c r="AA219" s="35">
        <f t="shared" si="74"/>
        <v>-6.3466737628914416E-5</v>
      </c>
      <c r="AB219" s="35">
        <f t="shared" si="75"/>
        <v>-6.3495870676888444E-5</v>
      </c>
    </row>
    <row r="220" spans="1:28" s="7" customFormat="1" x14ac:dyDescent="0.25">
      <c r="A220" s="36" t="s">
        <v>349</v>
      </c>
      <c r="B220" s="45" t="s">
        <v>128</v>
      </c>
      <c r="C220" s="34" t="s">
        <v>47</v>
      </c>
      <c r="D220" s="34" t="s">
        <v>47</v>
      </c>
      <c r="E220" s="34" t="s">
        <v>47</v>
      </c>
      <c r="F220" s="34" t="s">
        <v>47</v>
      </c>
      <c r="G220" s="34" t="s">
        <v>47</v>
      </c>
      <c r="H220" s="34" t="s">
        <v>47</v>
      </c>
      <c r="I220" s="34" t="s">
        <v>47</v>
      </c>
      <c r="J220" s="34" t="s">
        <v>47</v>
      </c>
      <c r="K220" s="34" t="s">
        <v>47</v>
      </c>
      <c r="L220" s="34" t="s">
        <v>47</v>
      </c>
      <c r="M220" s="34" t="s">
        <v>47</v>
      </c>
      <c r="N220" s="34" t="s">
        <v>47</v>
      </c>
      <c r="O220" s="34" t="s">
        <v>47</v>
      </c>
      <c r="P220" s="34" t="s">
        <v>47</v>
      </c>
      <c r="Q220" s="34" t="s">
        <v>47</v>
      </c>
      <c r="R220" s="34" t="s">
        <v>47</v>
      </c>
      <c r="S220" s="34" t="s">
        <v>47</v>
      </c>
      <c r="T220" s="34" t="s">
        <v>47</v>
      </c>
      <c r="U220" s="34" t="s">
        <v>47</v>
      </c>
      <c r="V220" s="34" t="s">
        <v>47</v>
      </c>
      <c r="W220" s="34" t="s">
        <v>47</v>
      </c>
      <c r="X220" s="34" t="s">
        <v>47</v>
      </c>
      <c r="Y220" s="34" t="s">
        <v>47</v>
      </c>
      <c r="Z220" s="34" t="s">
        <v>47</v>
      </c>
      <c r="AA220" s="34" t="s">
        <v>47</v>
      </c>
      <c r="AB220" s="34" t="s">
        <v>47</v>
      </c>
    </row>
    <row r="221" spans="1:28" s="7" customFormat="1" ht="31.5" customHeight="1" x14ac:dyDescent="0.25">
      <c r="A221" s="36" t="s">
        <v>350</v>
      </c>
      <c r="B221" s="45" t="s">
        <v>351</v>
      </c>
      <c r="C221" s="38" t="s">
        <v>36</v>
      </c>
      <c r="D221" s="35">
        <v>0</v>
      </c>
      <c r="E221" s="35">
        <v>0</v>
      </c>
      <c r="F221" s="35">
        <v>0</v>
      </c>
      <c r="G221" s="35">
        <v>0</v>
      </c>
      <c r="H221" s="35">
        <v>0</v>
      </c>
      <c r="I221" s="35">
        <v>0</v>
      </c>
      <c r="J221" s="35">
        <v>0</v>
      </c>
      <c r="K221" s="35">
        <v>0</v>
      </c>
      <c r="L221" s="35">
        <v>8.0005638399999999</v>
      </c>
      <c r="M221" s="35">
        <v>0</v>
      </c>
      <c r="N221" s="35">
        <v>0</v>
      </c>
      <c r="O221" s="35">
        <v>0</v>
      </c>
      <c r="P221" s="35">
        <v>0</v>
      </c>
      <c r="Q221" s="35">
        <v>0</v>
      </c>
      <c r="R221" s="35">
        <v>0</v>
      </c>
      <c r="S221" s="35">
        <v>0</v>
      </c>
      <c r="T221" s="35">
        <v>0</v>
      </c>
      <c r="U221" s="35">
        <v>0</v>
      </c>
      <c r="V221" s="35">
        <v>0</v>
      </c>
      <c r="W221" s="35">
        <v>0</v>
      </c>
      <c r="X221" s="35">
        <v>0</v>
      </c>
      <c r="Y221" s="35">
        <v>0</v>
      </c>
      <c r="Z221" s="35">
        <v>0</v>
      </c>
      <c r="AA221" s="35">
        <f t="shared" ref="AA221:AA250" si="79">H221+J221+K221+M221+O221+Q221+S221+U221+W221+Y221</f>
        <v>0</v>
      </c>
      <c r="AB221" s="35">
        <f t="shared" ref="AB221:AB250" si="80">H221+J221+L221+N221+P221+R221+T221+V221+X221+Z221</f>
        <v>8.0005638399999999</v>
      </c>
    </row>
    <row r="222" spans="1:28" s="31" customFormat="1" x14ac:dyDescent="0.25">
      <c r="A222" s="32" t="s">
        <v>352</v>
      </c>
      <c r="B222" s="33" t="s">
        <v>353</v>
      </c>
      <c r="C222" s="34" t="s">
        <v>36</v>
      </c>
      <c r="D222" s="35">
        <f>SUM(D223:D224,D228:D229,D232:D234)</f>
        <v>2832.7905819999996</v>
      </c>
      <c r="E222" s="35">
        <f t="shared" ref="E222:Z222" si="81">SUM(E223:E224,E228:E229,E232:E234)</f>
        <v>1400.249546</v>
      </c>
      <c r="F222" s="35">
        <f t="shared" si="81"/>
        <v>2362.1659357108197</v>
      </c>
      <c r="G222" s="35">
        <f t="shared" si="81"/>
        <v>1272.8879999999999</v>
      </c>
      <c r="H222" s="35">
        <f t="shared" si="81"/>
        <v>2184.7964701576566</v>
      </c>
      <c r="I222" s="35">
        <f t="shared" si="81"/>
        <v>508.52699999999999</v>
      </c>
      <c r="J222" s="35">
        <f t="shared" si="81"/>
        <v>2964.9884671768473</v>
      </c>
      <c r="K222" s="35">
        <f t="shared" si="81"/>
        <v>633.67402822296799</v>
      </c>
      <c r="L222" s="35">
        <f t="shared" si="81"/>
        <v>6654.4658490417896</v>
      </c>
      <c r="M222" s="35">
        <f t="shared" si="81"/>
        <v>506.30739795022737</v>
      </c>
      <c r="N222" s="35">
        <f t="shared" si="81"/>
        <v>145.94625738434738</v>
      </c>
      <c r="O222" s="35">
        <f t="shared" si="81"/>
        <v>220.44646400613738</v>
      </c>
      <c r="P222" s="35">
        <f t="shared" si="81"/>
        <v>256.12106629997993</v>
      </c>
      <c r="Q222" s="35">
        <f t="shared" si="81"/>
        <v>6.2933979502273791</v>
      </c>
      <c r="R222" s="35">
        <f t="shared" si="81"/>
        <v>6.3052918091220134</v>
      </c>
      <c r="S222" s="35">
        <f t="shared" si="81"/>
        <v>6.2933979502273791</v>
      </c>
      <c r="T222" s="35">
        <f t="shared" si="81"/>
        <v>6.4968863386297517</v>
      </c>
      <c r="U222" s="35">
        <f t="shared" si="81"/>
        <v>6.2916484191476272</v>
      </c>
      <c r="V222" s="35">
        <f t="shared" si="81"/>
        <v>6.696144649317799</v>
      </c>
      <c r="W222" s="35">
        <f t="shared" si="81"/>
        <v>6.2916484191476272</v>
      </c>
      <c r="X222" s="35">
        <f t="shared" si="81"/>
        <v>6.696144649317799</v>
      </c>
      <c r="Y222" s="35">
        <f t="shared" si="81"/>
        <v>6.2916484191476272</v>
      </c>
      <c r="Z222" s="35">
        <f t="shared" si="81"/>
        <v>6.696144649317799</v>
      </c>
      <c r="AA222" s="35">
        <f t="shared" si="79"/>
        <v>6541.6745686717341</v>
      </c>
      <c r="AB222" s="35">
        <f t="shared" si="80"/>
        <v>12239.208722156322</v>
      </c>
    </row>
    <row r="223" spans="1:28" s="7" customFormat="1" x14ac:dyDescent="0.25">
      <c r="A223" s="36" t="s">
        <v>354</v>
      </c>
      <c r="B223" s="45" t="s">
        <v>355</v>
      </c>
      <c r="C223" s="38" t="s">
        <v>36</v>
      </c>
      <c r="D223" s="35">
        <v>1.704582</v>
      </c>
      <c r="E223" s="35">
        <v>11.073546</v>
      </c>
      <c r="F223" s="35">
        <v>55.698935710820002</v>
      </c>
      <c r="G223" s="35">
        <v>7.8410000000000002</v>
      </c>
      <c r="H223" s="35">
        <v>7.0770388597950005</v>
      </c>
      <c r="I223" s="35">
        <v>8.5869999999999997</v>
      </c>
      <c r="J223" s="35">
        <v>5.4632401009261544</v>
      </c>
      <c r="K223" s="35">
        <v>6.3128177452126089</v>
      </c>
      <c r="L223" s="35">
        <v>6.6278073033530411</v>
      </c>
      <c r="M223" s="35">
        <v>6.3073979502273785</v>
      </c>
      <c r="N223" s="35">
        <v>5.9462573843473816</v>
      </c>
      <c r="O223" s="35">
        <v>6.2933979502273791</v>
      </c>
      <c r="P223" s="35">
        <v>6.1210662999799581</v>
      </c>
      <c r="Q223" s="35">
        <v>6.2933979502273791</v>
      </c>
      <c r="R223" s="35">
        <v>6.3052918091220134</v>
      </c>
      <c r="S223" s="35">
        <v>6.2933979502273791</v>
      </c>
      <c r="T223" s="35">
        <v>6.4968863386297517</v>
      </c>
      <c r="U223" s="35">
        <v>6.2916484191476272</v>
      </c>
      <c r="V223" s="35">
        <v>6.696144649317799</v>
      </c>
      <c r="W223" s="35">
        <v>6.2916484191476272</v>
      </c>
      <c r="X223" s="35">
        <v>6.696144649317799</v>
      </c>
      <c r="Y223" s="35">
        <v>6.2916484191476272</v>
      </c>
      <c r="Z223" s="35">
        <v>6.696144649317799</v>
      </c>
      <c r="AA223" s="35">
        <f t="shared" si="79"/>
        <v>62.915633764286163</v>
      </c>
      <c r="AB223" s="35">
        <f t="shared" si="80"/>
        <v>64.126022044106705</v>
      </c>
    </row>
    <row r="224" spans="1:28" s="7" customFormat="1" x14ac:dyDescent="0.25">
      <c r="A224" s="36" t="s">
        <v>356</v>
      </c>
      <c r="B224" s="45" t="s">
        <v>357</v>
      </c>
      <c r="C224" s="38" t="s">
        <v>36</v>
      </c>
      <c r="D224" s="35">
        <f>SUM(D225:D227)</f>
        <v>2831.0859999999998</v>
      </c>
      <c r="E224" s="35">
        <f t="shared" ref="E224:Z224" si="82">SUM(E225:E227)</f>
        <v>1389.1759999999999</v>
      </c>
      <c r="F224" s="35">
        <f t="shared" si="82"/>
        <v>1877.896</v>
      </c>
      <c r="G224" s="35">
        <f t="shared" si="82"/>
        <v>1265.047</v>
      </c>
      <c r="H224" s="35">
        <f t="shared" si="82"/>
        <v>2176.2904312978612</v>
      </c>
      <c r="I224" s="35">
        <f t="shared" si="82"/>
        <v>499.94</v>
      </c>
      <c r="J224" s="35">
        <f t="shared" si="82"/>
        <v>2958.096657075921</v>
      </c>
      <c r="K224" s="35">
        <f t="shared" si="82"/>
        <v>627.36121047775544</v>
      </c>
      <c r="L224" s="35">
        <f t="shared" si="82"/>
        <v>6647.8380417384369</v>
      </c>
      <c r="M224" s="35">
        <f t="shared" si="82"/>
        <v>500</v>
      </c>
      <c r="N224" s="35">
        <f t="shared" si="82"/>
        <v>140</v>
      </c>
      <c r="O224" s="35">
        <f t="shared" si="82"/>
        <v>214.15306605590999</v>
      </c>
      <c r="P224" s="35">
        <f t="shared" si="82"/>
        <v>250</v>
      </c>
      <c r="Q224" s="35">
        <f t="shared" si="82"/>
        <v>0</v>
      </c>
      <c r="R224" s="35">
        <f t="shared" si="82"/>
        <v>0</v>
      </c>
      <c r="S224" s="35">
        <f t="shared" si="82"/>
        <v>0</v>
      </c>
      <c r="T224" s="35">
        <f t="shared" si="82"/>
        <v>0</v>
      </c>
      <c r="U224" s="35">
        <f t="shared" si="82"/>
        <v>0</v>
      </c>
      <c r="V224" s="35">
        <f t="shared" si="82"/>
        <v>0</v>
      </c>
      <c r="W224" s="35">
        <f t="shared" si="82"/>
        <v>0</v>
      </c>
      <c r="X224" s="35">
        <f t="shared" si="82"/>
        <v>0</v>
      </c>
      <c r="Y224" s="35">
        <f t="shared" si="82"/>
        <v>0</v>
      </c>
      <c r="Z224" s="35">
        <f t="shared" si="82"/>
        <v>0</v>
      </c>
      <c r="AA224" s="35">
        <f t="shared" si="79"/>
        <v>6475.9013649074477</v>
      </c>
      <c r="AB224" s="35">
        <f t="shared" si="80"/>
        <v>12172.22513011222</v>
      </c>
    </row>
    <row r="225" spans="1:28" s="7" customFormat="1" ht="15.75" customHeight="1" x14ac:dyDescent="0.25">
      <c r="A225" s="36" t="s">
        <v>358</v>
      </c>
      <c r="B225" s="41" t="s">
        <v>359</v>
      </c>
      <c r="C225" s="38" t="s">
        <v>36</v>
      </c>
      <c r="D225" s="35">
        <v>833.41849546213075</v>
      </c>
      <c r="E225" s="35">
        <v>984.21037200000001</v>
      </c>
      <c r="F225" s="35">
        <v>0</v>
      </c>
      <c r="G225" s="35">
        <v>140</v>
      </c>
      <c r="H225" s="35">
        <v>0</v>
      </c>
      <c r="I225" s="35">
        <v>0</v>
      </c>
      <c r="J225" s="35">
        <v>0</v>
      </c>
      <c r="K225" s="35">
        <v>0</v>
      </c>
      <c r="L225" s="35">
        <v>0</v>
      </c>
      <c r="M225" s="35">
        <v>0</v>
      </c>
      <c r="N225" s="35">
        <v>0</v>
      </c>
      <c r="O225" s="35">
        <v>0</v>
      </c>
      <c r="P225" s="35">
        <v>0</v>
      </c>
      <c r="Q225" s="35">
        <v>0</v>
      </c>
      <c r="R225" s="35">
        <v>0</v>
      </c>
      <c r="S225" s="35">
        <v>0</v>
      </c>
      <c r="T225" s="35">
        <v>0</v>
      </c>
      <c r="U225" s="35">
        <v>0</v>
      </c>
      <c r="V225" s="35">
        <v>0</v>
      </c>
      <c r="W225" s="35">
        <v>0</v>
      </c>
      <c r="X225" s="35">
        <v>0</v>
      </c>
      <c r="Y225" s="35">
        <v>0</v>
      </c>
      <c r="Z225" s="35">
        <v>0</v>
      </c>
      <c r="AA225" s="35">
        <f t="shared" si="79"/>
        <v>0</v>
      </c>
      <c r="AB225" s="35">
        <f t="shared" si="80"/>
        <v>0</v>
      </c>
    </row>
    <row r="226" spans="1:28" s="7" customFormat="1" ht="15.75" customHeight="1" x14ac:dyDescent="0.25">
      <c r="A226" s="36" t="s">
        <v>360</v>
      </c>
      <c r="B226" s="41" t="s">
        <v>361</v>
      </c>
      <c r="C226" s="38" t="s">
        <v>36</v>
      </c>
      <c r="D226" s="35">
        <v>697.39350453786903</v>
      </c>
      <c r="E226" s="35">
        <v>0</v>
      </c>
      <c r="F226" s="35">
        <v>0</v>
      </c>
      <c r="G226" s="35">
        <v>56</v>
      </c>
      <c r="H226" s="35">
        <v>0</v>
      </c>
      <c r="I226" s="35">
        <v>466.88200000000001</v>
      </c>
      <c r="J226" s="35">
        <v>8.3879999999999999</v>
      </c>
      <c r="K226" s="35">
        <v>0</v>
      </c>
      <c r="L226" s="35">
        <v>0</v>
      </c>
      <c r="M226" s="35">
        <v>0</v>
      </c>
      <c r="N226" s="35">
        <v>0</v>
      </c>
      <c r="O226" s="35">
        <v>0</v>
      </c>
      <c r="P226" s="35">
        <v>0</v>
      </c>
      <c r="Q226" s="35">
        <v>0</v>
      </c>
      <c r="R226" s="35">
        <v>0</v>
      </c>
      <c r="S226" s="35">
        <v>0</v>
      </c>
      <c r="T226" s="35">
        <v>0</v>
      </c>
      <c r="U226" s="35">
        <v>0</v>
      </c>
      <c r="V226" s="35">
        <v>0</v>
      </c>
      <c r="W226" s="35">
        <v>0</v>
      </c>
      <c r="X226" s="35">
        <v>0</v>
      </c>
      <c r="Y226" s="35">
        <v>0</v>
      </c>
      <c r="Z226" s="35">
        <v>0</v>
      </c>
      <c r="AA226" s="35">
        <f t="shared" si="79"/>
        <v>8.3879999999999999</v>
      </c>
      <c r="AB226" s="35">
        <f t="shared" si="80"/>
        <v>8.3879999999999999</v>
      </c>
    </row>
    <row r="227" spans="1:28" s="7" customFormat="1" ht="15.75" customHeight="1" x14ac:dyDescent="0.25">
      <c r="A227" s="36" t="s">
        <v>362</v>
      </c>
      <c r="B227" s="41" t="s">
        <v>363</v>
      </c>
      <c r="C227" s="38" t="s">
        <v>36</v>
      </c>
      <c r="D227" s="35">
        <v>1300.2739999999999</v>
      </c>
      <c r="E227" s="35">
        <v>404.96562800000004</v>
      </c>
      <c r="F227" s="35">
        <v>1877.896</v>
      </c>
      <c r="G227" s="35">
        <v>1069.047</v>
      </c>
      <c r="H227" s="35">
        <v>2176.2904312978612</v>
      </c>
      <c r="I227" s="35">
        <v>33.058</v>
      </c>
      <c r="J227" s="35">
        <v>2949.7086570759211</v>
      </c>
      <c r="K227" s="35">
        <v>627.36121047775544</v>
      </c>
      <c r="L227" s="35">
        <v>6647.8380417384369</v>
      </c>
      <c r="M227" s="35">
        <v>500</v>
      </c>
      <c r="N227" s="35">
        <v>140</v>
      </c>
      <c r="O227" s="35">
        <v>214.15306605590999</v>
      </c>
      <c r="P227" s="35">
        <v>250</v>
      </c>
      <c r="Q227" s="35">
        <v>0</v>
      </c>
      <c r="R227" s="35">
        <v>0</v>
      </c>
      <c r="S227" s="35">
        <v>0</v>
      </c>
      <c r="T227" s="35">
        <v>0</v>
      </c>
      <c r="U227" s="35">
        <v>0</v>
      </c>
      <c r="V227" s="35">
        <v>0</v>
      </c>
      <c r="W227" s="35">
        <v>0</v>
      </c>
      <c r="X227" s="35">
        <v>0</v>
      </c>
      <c r="Y227" s="35">
        <v>0</v>
      </c>
      <c r="Z227" s="35">
        <v>0</v>
      </c>
      <c r="AA227" s="35">
        <f t="shared" si="79"/>
        <v>6467.5133649074487</v>
      </c>
      <c r="AB227" s="35">
        <f t="shared" si="80"/>
        <v>12163.837130112221</v>
      </c>
    </row>
    <row r="228" spans="1:28" s="7" customFormat="1" x14ac:dyDescent="0.25">
      <c r="A228" s="36" t="s">
        <v>364</v>
      </c>
      <c r="B228" s="45" t="s">
        <v>365</v>
      </c>
      <c r="C228" s="38" t="s">
        <v>36</v>
      </c>
      <c r="D228" s="35">
        <v>0</v>
      </c>
      <c r="E228" s="35">
        <v>0</v>
      </c>
      <c r="F228" s="35">
        <v>0</v>
      </c>
      <c r="G228" s="35">
        <v>0</v>
      </c>
      <c r="H228" s="35">
        <v>0</v>
      </c>
      <c r="I228" s="35">
        <v>0</v>
      </c>
      <c r="J228" s="35">
        <v>0</v>
      </c>
      <c r="K228" s="35">
        <v>0</v>
      </c>
      <c r="L228" s="35">
        <v>0</v>
      </c>
      <c r="M228" s="35">
        <v>0</v>
      </c>
      <c r="N228" s="35">
        <v>0</v>
      </c>
      <c r="O228" s="35">
        <v>0</v>
      </c>
      <c r="P228" s="35">
        <v>0</v>
      </c>
      <c r="Q228" s="35">
        <v>0</v>
      </c>
      <c r="R228" s="35">
        <v>0</v>
      </c>
      <c r="S228" s="35">
        <v>0</v>
      </c>
      <c r="T228" s="35">
        <v>0</v>
      </c>
      <c r="U228" s="35">
        <v>0</v>
      </c>
      <c r="V228" s="35">
        <v>0</v>
      </c>
      <c r="W228" s="35">
        <v>0</v>
      </c>
      <c r="X228" s="35">
        <v>0</v>
      </c>
      <c r="Y228" s="35">
        <v>0</v>
      </c>
      <c r="Z228" s="35">
        <v>0</v>
      </c>
      <c r="AA228" s="35">
        <f t="shared" si="79"/>
        <v>0</v>
      </c>
      <c r="AB228" s="35">
        <f t="shared" si="80"/>
        <v>0</v>
      </c>
    </row>
    <row r="229" spans="1:28" s="7" customFormat="1" ht="16.5" customHeight="1" x14ac:dyDescent="0.25">
      <c r="A229" s="36" t="s">
        <v>366</v>
      </c>
      <c r="B229" s="45" t="s">
        <v>367</v>
      </c>
      <c r="C229" s="38" t="s">
        <v>36</v>
      </c>
      <c r="D229" s="35">
        <f>SUM(D230:D231)</f>
        <v>0</v>
      </c>
      <c r="E229" s="35">
        <f t="shared" ref="E229:Z229" si="83">SUM(E230:E231)</f>
        <v>0</v>
      </c>
      <c r="F229" s="35">
        <f t="shared" si="83"/>
        <v>0</v>
      </c>
      <c r="G229" s="35">
        <f t="shared" si="83"/>
        <v>0</v>
      </c>
      <c r="H229" s="35">
        <f t="shared" si="83"/>
        <v>0</v>
      </c>
      <c r="I229" s="35">
        <f t="shared" si="83"/>
        <v>0</v>
      </c>
      <c r="J229" s="35">
        <f t="shared" si="83"/>
        <v>0</v>
      </c>
      <c r="K229" s="35">
        <f t="shared" si="83"/>
        <v>0</v>
      </c>
      <c r="L229" s="35">
        <f t="shared" si="83"/>
        <v>0</v>
      </c>
      <c r="M229" s="35">
        <f t="shared" si="83"/>
        <v>0</v>
      </c>
      <c r="N229" s="35">
        <f t="shared" si="83"/>
        <v>0</v>
      </c>
      <c r="O229" s="35">
        <f t="shared" si="83"/>
        <v>0</v>
      </c>
      <c r="P229" s="35">
        <f t="shared" si="83"/>
        <v>0</v>
      </c>
      <c r="Q229" s="35">
        <f t="shared" si="83"/>
        <v>0</v>
      </c>
      <c r="R229" s="35">
        <f t="shared" si="83"/>
        <v>0</v>
      </c>
      <c r="S229" s="35">
        <f t="shared" si="83"/>
        <v>0</v>
      </c>
      <c r="T229" s="35">
        <f t="shared" si="83"/>
        <v>0</v>
      </c>
      <c r="U229" s="35">
        <f t="shared" si="83"/>
        <v>0</v>
      </c>
      <c r="V229" s="35">
        <f t="shared" si="83"/>
        <v>0</v>
      </c>
      <c r="W229" s="35">
        <f t="shared" si="83"/>
        <v>0</v>
      </c>
      <c r="X229" s="35">
        <f t="shared" si="83"/>
        <v>0</v>
      </c>
      <c r="Y229" s="35">
        <f t="shared" si="83"/>
        <v>0</v>
      </c>
      <c r="Z229" s="35">
        <f t="shared" si="83"/>
        <v>0</v>
      </c>
      <c r="AA229" s="35">
        <f t="shared" si="79"/>
        <v>0</v>
      </c>
      <c r="AB229" s="35">
        <f t="shared" si="80"/>
        <v>0</v>
      </c>
    </row>
    <row r="230" spans="1:28" s="7" customFormat="1" ht="15.75" customHeight="1" x14ac:dyDescent="0.25">
      <c r="A230" s="36" t="s">
        <v>368</v>
      </c>
      <c r="B230" s="41" t="s">
        <v>369</v>
      </c>
      <c r="C230" s="38" t="s">
        <v>36</v>
      </c>
      <c r="D230" s="35">
        <v>0</v>
      </c>
      <c r="E230" s="35">
        <v>0</v>
      </c>
      <c r="F230" s="35">
        <v>0</v>
      </c>
      <c r="G230" s="35">
        <v>0</v>
      </c>
      <c r="H230" s="35">
        <v>0</v>
      </c>
      <c r="I230" s="35">
        <v>0</v>
      </c>
      <c r="J230" s="35">
        <v>0</v>
      </c>
      <c r="K230" s="35">
        <v>0</v>
      </c>
      <c r="L230" s="35">
        <v>0</v>
      </c>
      <c r="M230" s="35">
        <v>0</v>
      </c>
      <c r="N230" s="35">
        <v>0</v>
      </c>
      <c r="O230" s="35">
        <v>0</v>
      </c>
      <c r="P230" s="35">
        <v>0</v>
      </c>
      <c r="Q230" s="35">
        <v>0</v>
      </c>
      <c r="R230" s="35">
        <v>0</v>
      </c>
      <c r="S230" s="35">
        <v>0</v>
      </c>
      <c r="T230" s="35">
        <v>0</v>
      </c>
      <c r="U230" s="35">
        <v>0</v>
      </c>
      <c r="V230" s="35">
        <v>0</v>
      </c>
      <c r="W230" s="35">
        <v>0</v>
      </c>
      <c r="X230" s="35">
        <v>0</v>
      </c>
      <c r="Y230" s="35">
        <v>0</v>
      </c>
      <c r="Z230" s="35">
        <v>0</v>
      </c>
      <c r="AA230" s="35">
        <f t="shared" si="79"/>
        <v>0</v>
      </c>
      <c r="AB230" s="35">
        <f t="shared" si="80"/>
        <v>0</v>
      </c>
    </row>
    <row r="231" spans="1:28" s="7" customFormat="1" ht="15.75" customHeight="1" x14ac:dyDescent="0.25">
      <c r="A231" s="36" t="s">
        <v>370</v>
      </c>
      <c r="B231" s="41" t="s">
        <v>371</v>
      </c>
      <c r="C231" s="38" t="s">
        <v>36</v>
      </c>
      <c r="D231" s="35">
        <v>0</v>
      </c>
      <c r="E231" s="35">
        <v>0</v>
      </c>
      <c r="F231" s="35">
        <v>0</v>
      </c>
      <c r="G231" s="35">
        <v>0</v>
      </c>
      <c r="H231" s="35">
        <v>0</v>
      </c>
      <c r="I231" s="35">
        <v>0</v>
      </c>
      <c r="J231" s="35">
        <v>0</v>
      </c>
      <c r="K231" s="35">
        <v>0</v>
      </c>
      <c r="L231" s="35">
        <v>0</v>
      </c>
      <c r="M231" s="35">
        <v>0</v>
      </c>
      <c r="N231" s="35">
        <v>0</v>
      </c>
      <c r="O231" s="35">
        <v>0</v>
      </c>
      <c r="P231" s="35">
        <v>0</v>
      </c>
      <c r="Q231" s="35">
        <v>0</v>
      </c>
      <c r="R231" s="35">
        <v>0</v>
      </c>
      <c r="S231" s="35">
        <v>0</v>
      </c>
      <c r="T231" s="35">
        <v>0</v>
      </c>
      <c r="U231" s="35">
        <v>0</v>
      </c>
      <c r="V231" s="35">
        <v>0</v>
      </c>
      <c r="W231" s="35">
        <v>0</v>
      </c>
      <c r="X231" s="35">
        <v>0</v>
      </c>
      <c r="Y231" s="35">
        <v>0</v>
      </c>
      <c r="Z231" s="35">
        <v>0</v>
      </c>
      <c r="AA231" s="35">
        <f t="shared" si="79"/>
        <v>0</v>
      </c>
      <c r="AB231" s="35">
        <f t="shared" si="80"/>
        <v>0</v>
      </c>
    </row>
    <row r="232" spans="1:28" s="7" customFormat="1" x14ac:dyDescent="0.25">
      <c r="A232" s="36" t="s">
        <v>372</v>
      </c>
      <c r="B232" s="45" t="s">
        <v>373</v>
      </c>
      <c r="C232" s="38" t="s">
        <v>36</v>
      </c>
      <c r="D232" s="35">
        <v>0</v>
      </c>
      <c r="E232" s="35">
        <v>0</v>
      </c>
      <c r="F232" s="35">
        <v>0</v>
      </c>
      <c r="G232" s="35">
        <v>0</v>
      </c>
      <c r="H232" s="35">
        <v>0</v>
      </c>
      <c r="I232" s="35">
        <v>0</v>
      </c>
      <c r="J232" s="35">
        <v>0</v>
      </c>
      <c r="K232" s="35">
        <v>0</v>
      </c>
      <c r="L232" s="35">
        <v>0</v>
      </c>
      <c r="M232" s="35">
        <v>0</v>
      </c>
      <c r="N232" s="35">
        <v>0</v>
      </c>
      <c r="O232" s="35">
        <v>0</v>
      </c>
      <c r="P232" s="35">
        <v>0</v>
      </c>
      <c r="Q232" s="35">
        <v>0</v>
      </c>
      <c r="R232" s="35">
        <v>0</v>
      </c>
      <c r="S232" s="35">
        <v>0</v>
      </c>
      <c r="T232" s="35">
        <v>0</v>
      </c>
      <c r="U232" s="35">
        <v>0</v>
      </c>
      <c r="V232" s="35">
        <v>0</v>
      </c>
      <c r="W232" s="35">
        <v>0</v>
      </c>
      <c r="X232" s="35">
        <v>0</v>
      </c>
      <c r="Y232" s="35">
        <v>0</v>
      </c>
      <c r="Z232" s="35">
        <v>0</v>
      </c>
      <c r="AA232" s="35">
        <f t="shared" si="79"/>
        <v>0</v>
      </c>
      <c r="AB232" s="35">
        <f t="shared" si="80"/>
        <v>0</v>
      </c>
    </row>
    <row r="233" spans="1:28" s="7" customFormat="1" x14ac:dyDescent="0.25">
      <c r="A233" s="36" t="s">
        <v>374</v>
      </c>
      <c r="B233" s="45" t="s">
        <v>375</v>
      </c>
      <c r="C233" s="38" t="s">
        <v>36</v>
      </c>
      <c r="D233" s="35">
        <v>0</v>
      </c>
      <c r="E233" s="35">
        <v>0</v>
      </c>
      <c r="F233" s="35">
        <v>0</v>
      </c>
      <c r="G233" s="35">
        <v>0</v>
      </c>
      <c r="H233" s="35">
        <v>0</v>
      </c>
      <c r="I233" s="35">
        <v>0</v>
      </c>
      <c r="J233" s="35">
        <v>0</v>
      </c>
      <c r="K233" s="35">
        <v>0</v>
      </c>
      <c r="L233" s="35">
        <v>0</v>
      </c>
      <c r="M233" s="35">
        <v>0</v>
      </c>
      <c r="N233" s="35">
        <v>0</v>
      </c>
      <c r="O233" s="35">
        <v>0</v>
      </c>
      <c r="P233" s="35">
        <v>0</v>
      </c>
      <c r="Q233" s="35">
        <v>0</v>
      </c>
      <c r="R233" s="35">
        <v>0</v>
      </c>
      <c r="S233" s="35">
        <v>0</v>
      </c>
      <c r="T233" s="35">
        <v>0</v>
      </c>
      <c r="U233" s="35">
        <v>0</v>
      </c>
      <c r="V233" s="35">
        <v>0</v>
      </c>
      <c r="W233" s="35">
        <v>0</v>
      </c>
      <c r="X233" s="35">
        <v>0</v>
      </c>
      <c r="Y233" s="35">
        <v>0</v>
      </c>
      <c r="Z233" s="35">
        <v>0</v>
      </c>
      <c r="AA233" s="35">
        <f t="shared" si="79"/>
        <v>0</v>
      </c>
      <c r="AB233" s="35">
        <f t="shared" si="80"/>
        <v>0</v>
      </c>
    </row>
    <row r="234" spans="1:28" s="7" customFormat="1" x14ac:dyDescent="0.25">
      <c r="A234" s="36" t="s">
        <v>376</v>
      </c>
      <c r="B234" s="45" t="s">
        <v>377</v>
      </c>
      <c r="C234" s="38" t="s">
        <v>36</v>
      </c>
      <c r="D234" s="35">
        <v>0</v>
      </c>
      <c r="E234" s="35">
        <v>0</v>
      </c>
      <c r="F234" s="35">
        <v>428.57099999999974</v>
      </c>
      <c r="G234" s="35">
        <v>0</v>
      </c>
      <c r="H234" s="35">
        <v>1.4290000000004657</v>
      </c>
      <c r="I234" s="35">
        <v>0</v>
      </c>
      <c r="J234" s="35">
        <v>1.4285699999998323</v>
      </c>
      <c r="K234" s="35">
        <v>0</v>
      </c>
      <c r="L234" s="35">
        <v>0</v>
      </c>
      <c r="M234" s="35">
        <v>0</v>
      </c>
      <c r="N234" s="35">
        <v>0</v>
      </c>
      <c r="O234" s="35">
        <v>0</v>
      </c>
      <c r="P234" s="35">
        <v>0</v>
      </c>
      <c r="Q234" s="35">
        <v>0</v>
      </c>
      <c r="R234" s="35">
        <v>0</v>
      </c>
      <c r="S234" s="35">
        <v>0</v>
      </c>
      <c r="T234" s="35">
        <v>0</v>
      </c>
      <c r="U234" s="35">
        <v>0</v>
      </c>
      <c r="V234" s="35">
        <v>0</v>
      </c>
      <c r="W234" s="35">
        <v>0</v>
      </c>
      <c r="X234" s="35">
        <v>0</v>
      </c>
      <c r="Y234" s="35">
        <v>0</v>
      </c>
      <c r="Z234" s="35">
        <v>0</v>
      </c>
      <c r="AA234" s="35">
        <f t="shared" si="79"/>
        <v>2.8575700000002979</v>
      </c>
      <c r="AB234" s="35">
        <f t="shared" si="80"/>
        <v>2.8575700000002979</v>
      </c>
    </row>
    <row r="235" spans="1:28" s="31" customFormat="1" x14ac:dyDescent="0.25">
      <c r="A235" s="32" t="s">
        <v>378</v>
      </c>
      <c r="B235" s="33" t="s">
        <v>379</v>
      </c>
      <c r="C235" s="34" t="s">
        <v>36</v>
      </c>
      <c r="D235" s="35">
        <f>SUM(D236,D240:D241)</f>
        <v>1303.335278</v>
      </c>
      <c r="E235" s="35">
        <f t="shared" ref="E235:Z235" si="84">SUM(E236,E240:E241)</f>
        <v>848.69763978200012</v>
      </c>
      <c r="F235" s="35">
        <f t="shared" si="84"/>
        <v>3345.2129139999997</v>
      </c>
      <c r="G235" s="35">
        <f t="shared" si="84"/>
        <v>1332.116</v>
      </c>
      <c r="H235" s="35">
        <f t="shared" si="84"/>
        <v>2658.2683344845746</v>
      </c>
      <c r="I235" s="35">
        <f t="shared" si="84"/>
        <v>412.40726386653279</v>
      </c>
      <c r="J235" s="35">
        <f t="shared" si="84"/>
        <v>3693.7694319474722</v>
      </c>
      <c r="K235" s="35">
        <f t="shared" si="84"/>
        <v>627.36134356339994</v>
      </c>
      <c r="L235" s="35">
        <f t="shared" si="84"/>
        <v>7133.1590608135966</v>
      </c>
      <c r="M235" s="35">
        <f t="shared" si="84"/>
        <v>1051.7600926539731</v>
      </c>
      <c r="N235" s="35">
        <f t="shared" si="84"/>
        <v>298.70229233195062</v>
      </c>
      <c r="O235" s="35">
        <f t="shared" si="84"/>
        <v>321.27856425290003</v>
      </c>
      <c r="P235" s="35">
        <f t="shared" si="84"/>
        <v>269.07661898716691</v>
      </c>
      <c r="Q235" s="35">
        <f t="shared" si="84"/>
        <v>48.781455749276212</v>
      </c>
      <c r="R235" s="35">
        <f t="shared" si="84"/>
        <v>0</v>
      </c>
      <c r="S235" s="35">
        <f t="shared" si="84"/>
        <v>33.237141619304367</v>
      </c>
      <c r="T235" s="35">
        <f t="shared" si="84"/>
        <v>0</v>
      </c>
      <c r="U235" s="35">
        <f t="shared" si="84"/>
        <v>95.628250436747351</v>
      </c>
      <c r="V235" s="35">
        <f t="shared" si="84"/>
        <v>6.7610262211270973</v>
      </c>
      <c r="W235" s="35">
        <f t="shared" si="84"/>
        <v>95.00445125077924</v>
      </c>
      <c r="X235" s="35">
        <f t="shared" si="84"/>
        <v>62.252216571023254</v>
      </c>
      <c r="Y235" s="35">
        <f t="shared" si="84"/>
        <v>87.417135157010975</v>
      </c>
      <c r="Z235" s="35">
        <f t="shared" si="84"/>
        <v>63.807096767426899</v>
      </c>
      <c r="AA235" s="35">
        <f t="shared" si="79"/>
        <v>8712.5062011154387</v>
      </c>
      <c r="AB235" s="35">
        <f t="shared" si="80"/>
        <v>14185.796078124338</v>
      </c>
    </row>
    <row r="236" spans="1:28" s="7" customFormat="1" x14ac:dyDescent="0.25">
      <c r="A236" s="36" t="s">
        <v>380</v>
      </c>
      <c r="B236" s="45" t="s">
        <v>381</v>
      </c>
      <c r="C236" s="38" t="s">
        <v>36</v>
      </c>
      <c r="D236" s="35">
        <f>SUM(D237:D239)</f>
        <v>1300.2740000000001</v>
      </c>
      <c r="E236" s="35">
        <f t="shared" ref="E236:Z236" si="85">SUM(E237:E239)</f>
        <v>404.96562978200006</v>
      </c>
      <c r="F236" s="35">
        <f t="shared" si="85"/>
        <v>3048.08338</v>
      </c>
      <c r="G236" s="35">
        <f t="shared" si="85"/>
        <v>1069.047</v>
      </c>
      <c r="H236" s="35">
        <f t="shared" si="85"/>
        <v>2395.9053156773593</v>
      </c>
      <c r="I236" s="35">
        <f t="shared" si="85"/>
        <v>400</v>
      </c>
      <c r="J236" s="35">
        <f t="shared" si="85"/>
        <v>3665.5882085131379</v>
      </c>
      <c r="K236" s="35">
        <f t="shared" si="85"/>
        <v>627.36134356339994</v>
      </c>
      <c r="L236" s="35">
        <f t="shared" si="85"/>
        <v>7133.1590612435984</v>
      </c>
      <c r="M236" s="35">
        <f t="shared" si="85"/>
        <v>985.32134559345991</v>
      </c>
      <c r="N236" s="35">
        <f t="shared" si="85"/>
        <v>140</v>
      </c>
      <c r="O236" s="35">
        <f t="shared" si="85"/>
        <v>214.1530665336654</v>
      </c>
      <c r="P236" s="35">
        <f t="shared" si="85"/>
        <v>250</v>
      </c>
      <c r="Q236" s="35">
        <f t="shared" si="85"/>
        <v>0</v>
      </c>
      <c r="R236" s="35">
        <f t="shared" si="85"/>
        <v>0</v>
      </c>
      <c r="S236" s="35">
        <f t="shared" si="85"/>
        <v>0</v>
      </c>
      <c r="T236" s="35">
        <f t="shared" si="85"/>
        <v>0</v>
      </c>
      <c r="U236" s="35">
        <f t="shared" si="85"/>
        <v>0</v>
      </c>
      <c r="V236" s="35">
        <f t="shared" si="85"/>
        <v>0</v>
      </c>
      <c r="W236" s="35">
        <f t="shared" si="85"/>
        <v>0</v>
      </c>
      <c r="X236" s="35">
        <f t="shared" si="85"/>
        <v>0</v>
      </c>
      <c r="Y236" s="35">
        <f t="shared" si="85"/>
        <v>0</v>
      </c>
      <c r="Z236" s="35">
        <f t="shared" si="85"/>
        <v>0</v>
      </c>
      <c r="AA236" s="35">
        <f t="shared" si="79"/>
        <v>7888.3292798810216</v>
      </c>
      <c r="AB236" s="35">
        <f t="shared" si="80"/>
        <v>13584.652585434094</v>
      </c>
    </row>
    <row r="237" spans="1:28" s="7" customFormat="1" ht="15.75" customHeight="1" x14ac:dyDescent="0.25">
      <c r="A237" s="36" t="s">
        <v>382</v>
      </c>
      <c r="B237" s="41" t="s">
        <v>359</v>
      </c>
      <c r="C237" s="38" t="s">
        <v>36</v>
      </c>
      <c r="D237" s="35">
        <v>0</v>
      </c>
      <c r="E237" s="35">
        <v>1.7820000066421925E-6</v>
      </c>
      <c r="F237" s="35">
        <v>1170.1873799999998</v>
      </c>
      <c r="G237" s="35">
        <v>0</v>
      </c>
      <c r="H237" s="35">
        <v>219.61488437949819</v>
      </c>
      <c r="I237" s="35">
        <v>366.94200000000001</v>
      </c>
      <c r="J237" s="35">
        <v>715.87955143721729</v>
      </c>
      <c r="K237" s="35">
        <v>1.3308564445469527E-4</v>
      </c>
      <c r="L237" s="35">
        <v>485.32101950516181</v>
      </c>
      <c r="M237" s="35">
        <v>485.32134559345991</v>
      </c>
      <c r="N237" s="35">
        <v>0</v>
      </c>
      <c r="O237" s="35">
        <v>4.7775541315786539E-7</v>
      </c>
      <c r="P237" s="35">
        <v>0</v>
      </c>
      <c r="Q237" s="35">
        <v>0</v>
      </c>
      <c r="R237" s="35">
        <v>0</v>
      </c>
      <c r="S237" s="35">
        <v>0</v>
      </c>
      <c r="T237" s="35">
        <v>0</v>
      </c>
      <c r="U237" s="35">
        <v>0</v>
      </c>
      <c r="V237" s="35">
        <v>0</v>
      </c>
      <c r="W237" s="35">
        <v>0</v>
      </c>
      <c r="X237" s="35">
        <v>0</v>
      </c>
      <c r="Y237" s="35">
        <v>0</v>
      </c>
      <c r="Z237" s="35">
        <v>0</v>
      </c>
      <c r="AA237" s="35">
        <f t="shared" si="79"/>
        <v>1420.8159149735754</v>
      </c>
      <c r="AB237" s="35">
        <f t="shared" si="80"/>
        <v>1420.8154553218774</v>
      </c>
    </row>
    <row r="238" spans="1:28" s="7" customFormat="1" ht="15.75" customHeight="1" x14ac:dyDescent="0.25">
      <c r="A238" s="36" t="s">
        <v>383</v>
      </c>
      <c r="B238" s="41" t="s">
        <v>361</v>
      </c>
      <c r="C238" s="38" t="s">
        <v>36</v>
      </c>
      <c r="D238" s="35">
        <v>1118.998</v>
      </c>
      <c r="E238" s="35">
        <v>0</v>
      </c>
      <c r="F238" s="35">
        <v>1025.2619999999999</v>
      </c>
      <c r="G238" s="35">
        <v>528.80799999999999</v>
      </c>
      <c r="H238" s="35">
        <v>528.80799999999999</v>
      </c>
      <c r="I238" s="35">
        <v>0</v>
      </c>
      <c r="J238" s="35">
        <v>77.912000000000006</v>
      </c>
      <c r="K238" s="35">
        <v>0</v>
      </c>
      <c r="L238" s="35">
        <v>0</v>
      </c>
      <c r="M238" s="35">
        <v>0</v>
      </c>
      <c r="N238" s="35">
        <v>0</v>
      </c>
      <c r="O238" s="35">
        <v>0</v>
      </c>
      <c r="P238" s="35">
        <v>0</v>
      </c>
      <c r="Q238" s="35">
        <v>0</v>
      </c>
      <c r="R238" s="35">
        <v>0</v>
      </c>
      <c r="S238" s="35">
        <v>0</v>
      </c>
      <c r="T238" s="35">
        <v>0</v>
      </c>
      <c r="U238" s="35">
        <v>0</v>
      </c>
      <c r="V238" s="35">
        <v>0</v>
      </c>
      <c r="W238" s="35">
        <v>0</v>
      </c>
      <c r="X238" s="35">
        <v>0</v>
      </c>
      <c r="Y238" s="35">
        <v>0</v>
      </c>
      <c r="Z238" s="35">
        <v>0</v>
      </c>
      <c r="AA238" s="35">
        <f t="shared" si="79"/>
        <v>606.72</v>
      </c>
      <c r="AB238" s="35">
        <f t="shared" si="80"/>
        <v>606.72</v>
      </c>
    </row>
    <row r="239" spans="1:28" s="7" customFormat="1" ht="15.75" customHeight="1" x14ac:dyDescent="0.25">
      <c r="A239" s="36" t="s">
        <v>384</v>
      </c>
      <c r="B239" s="41" t="s">
        <v>363</v>
      </c>
      <c r="C239" s="38" t="s">
        <v>36</v>
      </c>
      <c r="D239" s="35">
        <v>181.27600000000001</v>
      </c>
      <c r="E239" s="35">
        <v>404.96562800000004</v>
      </c>
      <c r="F239" s="35">
        <v>852.63400000000001</v>
      </c>
      <c r="G239" s="35">
        <v>540.23900000000003</v>
      </c>
      <c r="H239" s="35">
        <v>1647.482431297861</v>
      </c>
      <c r="I239" s="35">
        <v>33.058</v>
      </c>
      <c r="J239" s="35">
        <v>2871.7966570759208</v>
      </c>
      <c r="K239" s="35">
        <v>627.36121047775544</v>
      </c>
      <c r="L239" s="35">
        <v>6647.8380417384369</v>
      </c>
      <c r="M239" s="35">
        <v>500</v>
      </c>
      <c r="N239" s="35">
        <v>140</v>
      </c>
      <c r="O239" s="35">
        <v>214.15306605590999</v>
      </c>
      <c r="P239" s="35">
        <v>250</v>
      </c>
      <c r="Q239" s="35">
        <v>0</v>
      </c>
      <c r="R239" s="35">
        <v>0</v>
      </c>
      <c r="S239" s="35">
        <v>0</v>
      </c>
      <c r="T239" s="35">
        <v>0</v>
      </c>
      <c r="U239" s="35">
        <v>0</v>
      </c>
      <c r="V239" s="35">
        <v>0</v>
      </c>
      <c r="W239" s="35">
        <v>0</v>
      </c>
      <c r="X239" s="35">
        <v>0</v>
      </c>
      <c r="Y239" s="35">
        <v>0</v>
      </c>
      <c r="Z239" s="35">
        <v>0</v>
      </c>
      <c r="AA239" s="35">
        <f t="shared" si="79"/>
        <v>5860.7933649074475</v>
      </c>
      <c r="AB239" s="35">
        <f t="shared" si="80"/>
        <v>11557.117130112219</v>
      </c>
    </row>
    <row r="240" spans="1:28" s="7" customFormat="1" x14ac:dyDescent="0.25">
      <c r="A240" s="36" t="s">
        <v>385</v>
      </c>
      <c r="B240" s="45" t="s">
        <v>240</v>
      </c>
      <c r="C240" s="38" t="s">
        <v>36</v>
      </c>
      <c r="D240" s="35">
        <v>0</v>
      </c>
      <c r="E240" s="35">
        <v>15.161010000000001</v>
      </c>
      <c r="F240" s="35">
        <v>-1.3266E-2</v>
      </c>
      <c r="G240" s="35">
        <v>263.06900000000002</v>
      </c>
      <c r="H240" s="35">
        <v>260.93401880721501</v>
      </c>
      <c r="I240" s="35">
        <v>12.407263866532777</v>
      </c>
      <c r="J240" s="35">
        <v>26.752653434334867</v>
      </c>
      <c r="K240" s="35">
        <v>0</v>
      </c>
      <c r="L240" s="35">
        <v>0</v>
      </c>
      <c r="M240" s="35">
        <v>66.438747060513052</v>
      </c>
      <c r="N240" s="35">
        <v>158.70229233195062</v>
      </c>
      <c r="O240" s="35">
        <v>107.12549771923464</v>
      </c>
      <c r="P240" s="35">
        <v>19.076618987166917</v>
      </c>
      <c r="Q240" s="35">
        <v>48.781455749276212</v>
      </c>
      <c r="R240" s="35">
        <v>0</v>
      </c>
      <c r="S240" s="35">
        <v>33.237141619304367</v>
      </c>
      <c r="T240" s="35">
        <v>0</v>
      </c>
      <c r="U240" s="35">
        <v>95.628250436747351</v>
      </c>
      <c r="V240" s="35">
        <v>6.7610262211270973</v>
      </c>
      <c r="W240" s="35">
        <v>95.00445125077924</v>
      </c>
      <c r="X240" s="35">
        <v>62.252216571023254</v>
      </c>
      <c r="Y240" s="35">
        <v>87.417135157010975</v>
      </c>
      <c r="Z240" s="35">
        <v>63.807096767426899</v>
      </c>
      <c r="AA240" s="35">
        <f t="shared" si="79"/>
        <v>821.31935123441565</v>
      </c>
      <c r="AB240" s="35">
        <f t="shared" si="80"/>
        <v>598.28592312024466</v>
      </c>
    </row>
    <row r="241" spans="1:28" s="7" customFormat="1" x14ac:dyDescent="0.25">
      <c r="A241" s="36" t="s">
        <v>386</v>
      </c>
      <c r="B241" s="45" t="s">
        <v>387</v>
      </c>
      <c r="C241" s="38" t="s">
        <v>36</v>
      </c>
      <c r="D241" s="35">
        <v>3.0612780000000002</v>
      </c>
      <c r="E241" s="35">
        <v>428.57100000000003</v>
      </c>
      <c r="F241" s="35">
        <v>297.1427999999998</v>
      </c>
      <c r="G241" s="35">
        <v>0</v>
      </c>
      <c r="H241" s="35">
        <v>1.429</v>
      </c>
      <c r="I241" s="35">
        <v>0</v>
      </c>
      <c r="J241" s="35">
        <v>1.4285699999997523</v>
      </c>
      <c r="K241" s="35">
        <v>0</v>
      </c>
      <c r="L241" s="35">
        <v>-4.3000187724828721E-7</v>
      </c>
      <c r="M241" s="35">
        <v>0</v>
      </c>
      <c r="N241" s="35">
        <v>0</v>
      </c>
      <c r="O241" s="35">
        <v>0</v>
      </c>
      <c r="P241" s="35">
        <v>0</v>
      </c>
      <c r="Q241" s="35">
        <v>0</v>
      </c>
      <c r="R241" s="35">
        <v>0</v>
      </c>
      <c r="S241" s="35">
        <v>0</v>
      </c>
      <c r="T241" s="35">
        <v>0</v>
      </c>
      <c r="U241" s="35">
        <v>0</v>
      </c>
      <c r="V241" s="35">
        <v>0</v>
      </c>
      <c r="W241" s="35">
        <v>0</v>
      </c>
      <c r="X241" s="35">
        <v>0</v>
      </c>
      <c r="Y241" s="35">
        <v>0</v>
      </c>
      <c r="Z241" s="35">
        <v>0</v>
      </c>
      <c r="AA241" s="35">
        <f t="shared" si="79"/>
        <v>2.8575699999997521</v>
      </c>
      <c r="AB241" s="35">
        <f t="shared" si="80"/>
        <v>2.8575695699978749</v>
      </c>
    </row>
    <row r="242" spans="1:28" s="31" customFormat="1" ht="31.5" x14ac:dyDescent="0.25">
      <c r="A242" s="32" t="s">
        <v>388</v>
      </c>
      <c r="B242" s="33" t="s">
        <v>389</v>
      </c>
      <c r="C242" s="34" t="s">
        <v>36</v>
      </c>
      <c r="D242" s="35">
        <f>D167-D185</f>
        <v>-455.21305105999909</v>
      </c>
      <c r="E242" s="35">
        <f t="shared" ref="E242:Z242" si="86">E167-E185</f>
        <v>813.52738393999971</v>
      </c>
      <c r="F242" s="35">
        <f t="shared" si="86"/>
        <v>2402.0759675596446</v>
      </c>
      <c r="G242" s="35">
        <f t="shared" si="86"/>
        <v>1081.6457114591421</v>
      </c>
      <c r="H242" s="35">
        <f t="shared" si="86"/>
        <v>1558.2711029751381</v>
      </c>
      <c r="I242" s="35">
        <f t="shared" si="86"/>
        <v>1336.6508263782553</v>
      </c>
      <c r="J242" s="35">
        <f t="shared" si="86"/>
        <v>2438.9847244242028</v>
      </c>
      <c r="K242" s="35">
        <f t="shared" si="86"/>
        <v>1877.6795261139441</v>
      </c>
      <c r="L242" s="35">
        <f t="shared" si="86"/>
        <v>2595.8700743111804</v>
      </c>
      <c r="M242" s="35">
        <f t="shared" si="86"/>
        <v>1889.7482328668111</v>
      </c>
      <c r="N242" s="35">
        <f t="shared" si="86"/>
        <v>1354.6353683109446</v>
      </c>
      <c r="O242" s="35">
        <f t="shared" si="86"/>
        <v>1647.4817032652372</v>
      </c>
      <c r="P242" s="35">
        <f t="shared" si="86"/>
        <v>1267.9617756817943</v>
      </c>
      <c r="Q242" s="35">
        <f t="shared" si="86"/>
        <v>1595.0182004288436</v>
      </c>
      <c r="R242" s="35">
        <f t="shared" si="86"/>
        <v>1397.6610024206584</v>
      </c>
      <c r="S242" s="35">
        <f t="shared" si="86"/>
        <v>1688.5964203644489</v>
      </c>
      <c r="T242" s="35">
        <f t="shared" si="86"/>
        <v>1390.8298194068257</v>
      </c>
      <c r="U242" s="35">
        <f t="shared" si="86"/>
        <v>1720.5725961589051</v>
      </c>
      <c r="V242" s="35">
        <f t="shared" si="86"/>
        <v>1618.7778691081812</v>
      </c>
      <c r="W242" s="35">
        <f t="shared" si="86"/>
        <v>1777.5009770267388</v>
      </c>
      <c r="X242" s="35">
        <f t="shared" si="86"/>
        <v>1670.3647192543376</v>
      </c>
      <c r="Y242" s="35">
        <f t="shared" si="86"/>
        <v>1835.0420973468963</v>
      </c>
      <c r="Z242" s="35">
        <f t="shared" si="86"/>
        <v>1710.5951635160436</v>
      </c>
      <c r="AA242" s="35">
        <f t="shared" si="79"/>
        <v>18028.895580971166</v>
      </c>
      <c r="AB242" s="35">
        <f t="shared" si="80"/>
        <v>17003.951619409305</v>
      </c>
    </row>
    <row r="243" spans="1:28" s="31" customFormat="1" ht="31.5" x14ac:dyDescent="0.25">
      <c r="A243" s="32" t="s">
        <v>390</v>
      </c>
      <c r="B243" s="33" t="s">
        <v>391</v>
      </c>
      <c r="C243" s="34" t="s">
        <v>36</v>
      </c>
      <c r="D243" s="35">
        <f>SUM(D244:D245)</f>
        <v>-1849.445526</v>
      </c>
      <c r="E243" s="35">
        <f t="shared" ref="E243:Z243" si="87">SUM(E244:E245)</f>
        <v>-1253.5610904</v>
      </c>
      <c r="F243" s="35">
        <f t="shared" si="87"/>
        <v>-999.75745795701994</v>
      </c>
      <c r="G243" s="35">
        <f t="shared" si="87"/>
        <v>-1039.7623312908843</v>
      </c>
      <c r="H243" s="35">
        <f t="shared" si="87"/>
        <v>-973.82150343088006</v>
      </c>
      <c r="I243" s="35">
        <f t="shared" si="87"/>
        <v>-1427.919471401487</v>
      </c>
      <c r="J243" s="35">
        <f t="shared" si="87"/>
        <v>-1835.536488374787</v>
      </c>
      <c r="K243" s="35">
        <f t="shared" si="87"/>
        <v>-1400.1233408498892</v>
      </c>
      <c r="L243" s="35">
        <f t="shared" si="87"/>
        <v>-1121.07865328</v>
      </c>
      <c r="M243" s="35">
        <f t="shared" si="87"/>
        <v>-1334.7207113236959</v>
      </c>
      <c r="N243" s="35">
        <f t="shared" si="87"/>
        <v>-1707.3669292099999</v>
      </c>
      <c r="O243" s="35">
        <f t="shared" si="87"/>
        <v>-1015.5565807481888</v>
      </c>
      <c r="P243" s="35">
        <f t="shared" si="87"/>
        <v>-1000.2251157200006</v>
      </c>
      <c r="Q243" s="35">
        <f t="shared" si="87"/>
        <v>-1059.1192304726069</v>
      </c>
      <c r="R243" s="35">
        <f t="shared" si="87"/>
        <v>-1064.3306250000001</v>
      </c>
      <c r="S243" s="35">
        <f t="shared" si="87"/>
        <v>-1091.4773843678036</v>
      </c>
      <c r="T243" s="35">
        <f t="shared" si="87"/>
        <v>-1097.2372221700002</v>
      </c>
      <c r="U243" s="35">
        <f t="shared" si="87"/>
        <v>-1489.7321069038114</v>
      </c>
      <c r="V243" s="35">
        <f t="shared" si="87"/>
        <v>-1428.7839445399995</v>
      </c>
      <c r="W243" s="35">
        <f t="shared" si="87"/>
        <v>-1549.2760858668137</v>
      </c>
      <c r="X243" s="35">
        <f t="shared" si="87"/>
        <v>-1449.5512327499998</v>
      </c>
      <c r="Y243" s="35">
        <f t="shared" si="87"/>
        <v>-1611.2018239883364</v>
      </c>
      <c r="Z243" s="35">
        <f t="shared" si="87"/>
        <v>-1470.3185209599997</v>
      </c>
      <c r="AA243" s="35">
        <f t="shared" si="79"/>
        <v>-13360.565256326812</v>
      </c>
      <c r="AB243" s="35">
        <f t="shared" si="80"/>
        <v>-13148.250235435667</v>
      </c>
    </row>
    <row r="244" spans="1:28" s="51" customFormat="1" x14ac:dyDescent="0.25">
      <c r="A244" s="48" t="s">
        <v>392</v>
      </c>
      <c r="B244" s="49" t="s">
        <v>393</v>
      </c>
      <c r="C244" s="50" t="s">
        <v>36</v>
      </c>
      <c r="D244" s="35">
        <v>-1865.1969999999999</v>
      </c>
      <c r="E244" s="35">
        <v>-1253.0980999999999</v>
      </c>
      <c r="F244" s="35">
        <v>-998.13357168999994</v>
      </c>
      <c r="G244" s="35">
        <v>-1039.7623312908843</v>
      </c>
      <c r="H244" s="35">
        <v>-975.22157936999997</v>
      </c>
      <c r="I244" s="35">
        <v>-1427.919471401487</v>
      </c>
      <c r="J244" s="35">
        <v>-1837.9265256100007</v>
      </c>
      <c r="K244" s="35">
        <v>-1401.1416808498871</v>
      </c>
      <c r="L244" s="35">
        <v>-1121.4512052800001</v>
      </c>
      <c r="M244" s="35">
        <v>-1335.7390513238013</v>
      </c>
      <c r="N244" s="35">
        <v>-1708.2631992099998</v>
      </c>
      <c r="O244" s="35">
        <v>-1016.5749207483581</v>
      </c>
      <c r="P244" s="35">
        <v>-1000.7891157200006</v>
      </c>
      <c r="Q244" s="35">
        <v>-1060.1375704728289</v>
      </c>
      <c r="R244" s="35">
        <v>-1064.8946250000001</v>
      </c>
      <c r="S244" s="35">
        <v>-1092.4957243603972</v>
      </c>
      <c r="T244" s="35">
        <v>-1097.8012221700003</v>
      </c>
      <c r="U244" s="35">
        <v>-1490.7504468964023</v>
      </c>
      <c r="V244" s="35">
        <v>-1429.3479445399996</v>
      </c>
      <c r="W244" s="35">
        <v>-1550.2944258594055</v>
      </c>
      <c r="X244" s="35">
        <v>-1450.1152327499999</v>
      </c>
      <c r="Y244" s="35">
        <v>-1612.2201639809332</v>
      </c>
      <c r="Z244" s="35">
        <v>-1470.8825209599997</v>
      </c>
      <c r="AA244" s="35">
        <f t="shared" si="79"/>
        <v>-13372.502089472013</v>
      </c>
      <c r="AB244" s="35">
        <f t="shared" si="80"/>
        <v>-13156.69317061</v>
      </c>
    </row>
    <row r="245" spans="1:28" s="51" customFormat="1" x14ac:dyDescent="0.25">
      <c r="A245" s="48" t="s">
        <v>394</v>
      </c>
      <c r="B245" s="49" t="s">
        <v>395</v>
      </c>
      <c r="C245" s="50" t="s">
        <v>36</v>
      </c>
      <c r="D245" s="35">
        <v>15.75147399999986</v>
      </c>
      <c r="E245" s="35">
        <v>-0.46299040000009928</v>
      </c>
      <c r="F245" s="35">
        <v>-1.6238862670200502</v>
      </c>
      <c r="G245" s="35">
        <v>0</v>
      </c>
      <c r="H245" s="35">
        <v>1.400075939119938</v>
      </c>
      <c r="I245" s="35">
        <v>0</v>
      </c>
      <c r="J245" s="35">
        <v>2.3900372352136006</v>
      </c>
      <c r="K245" s="35">
        <v>1.0183399999977263</v>
      </c>
      <c r="L245" s="35">
        <v>0.37255199999999999</v>
      </c>
      <c r="M245" s="35">
        <v>1.018340000105274</v>
      </c>
      <c r="N245" s="35">
        <v>0.89626999999999779</v>
      </c>
      <c r="O245" s="35">
        <v>1.0183400001692797</v>
      </c>
      <c r="P245" s="35">
        <v>0.56399999999999995</v>
      </c>
      <c r="Q245" s="35">
        <v>1.0183400002219167</v>
      </c>
      <c r="R245" s="35">
        <v>0.56399999999999995</v>
      </c>
      <c r="S245" s="35">
        <v>1.0183399925935299</v>
      </c>
      <c r="T245" s="35">
        <v>0.56399999999999995</v>
      </c>
      <c r="U245" s="35">
        <v>1.0183399925908014</v>
      </c>
      <c r="V245" s="35">
        <v>0.56399999999999995</v>
      </c>
      <c r="W245" s="35">
        <v>1.0183399925917109</v>
      </c>
      <c r="X245" s="35">
        <v>0.56399999999999995</v>
      </c>
      <c r="Y245" s="35">
        <v>1.0183399925967132</v>
      </c>
      <c r="Z245" s="35">
        <v>0.56399999999999995</v>
      </c>
      <c r="AA245" s="35">
        <f t="shared" si="79"/>
        <v>11.936833145200492</v>
      </c>
      <c r="AB245" s="35">
        <f t="shared" si="80"/>
        <v>8.4429351743335364</v>
      </c>
    </row>
    <row r="246" spans="1:28" s="31" customFormat="1" ht="31.5" x14ac:dyDescent="0.25">
      <c r="A246" s="32" t="s">
        <v>396</v>
      </c>
      <c r="B246" s="33" t="s">
        <v>397</v>
      </c>
      <c r="C246" s="34" t="s">
        <v>36</v>
      </c>
      <c r="D246" s="35">
        <f>SUM(D247:D248)</f>
        <v>1529.4553039999996</v>
      </c>
      <c r="E246" s="35">
        <f t="shared" ref="E246:Z246" si="88">SUM(E247:E248)</f>
        <v>551.55190621799989</v>
      </c>
      <c r="F246" s="35">
        <f t="shared" si="88"/>
        <v>-983.04697828918006</v>
      </c>
      <c r="G246" s="35">
        <f t="shared" si="88"/>
        <v>-59.228000000000065</v>
      </c>
      <c r="H246" s="35">
        <f t="shared" si="88"/>
        <v>-473.47186432691797</v>
      </c>
      <c r="I246" s="35">
        <f t="shared" si="88"/>
        <v>96.1197361334672</v>
      </c>
      <c r="J246" s="35">
        <f t="shared" si="88"/>
        <v>-728.78096477062491</v>
      </c>
      <c r="K246" s="35">
        <f t="shared" si="88"/>
        <v>6.312684659568049</v>
      </c>
      <c r="L246" s="35">
        <f t="shared" si="88"/>
        <v>-478.693211771807</v>
      </c>
      <c r="M246" s="35">
        <f t="shared" si="88"/>
        <v>-545.45269470374569</v>
      </c>
      <c r="N246" s="35">
        <f t="shared" si="88"/>
        <v>-152.75603494760324</v>
      </c>
      <c r="O246" s="35">
        <f t="shared" si="88"/>
        <v>-100.83210024676265</v>
      </c>
      <c r="P246" s="35">
        <f t="shared" si="88"/>
        <v>-12.95555268718698</v>
      </c>
      <c r="Q246" s="35">
        <f t="shared" si="88"/>
        <v>-42.488057799048832</v>
      </c>
      <c r="R246" s="35">
        <f t="shared" si="88"/>
        <v>6.3052918091220134</v>
      </c>
      <c r="S246" s="35">
        <f t="shared" si="88"/>
        <v>-26.943743669076987</v>
      </c>
      <c r="T246" s="35">
        <f t="shared" si="88"/>
        <v>6.4968863386297517</v>
      </c>
      <c r="U246" s="35">
        <f t="shared" si="88"/>
        <v>-89.336602017599716</v>
      </c>
      <c r="V246" s="35">
        <f t="shared" si="88"/>
        <v>-6.4881571809298322E-2</v>
      </c>
      <c r="W246" s="35">
        <f t="shared" si="88"/>
        <v>-88.71280283163162</v>
      </c>
      <c r="X246" s="35">
        <f t="shared" si="88"/>
        <v>-55.556071921705453</v>
      </c>
      <c r="Y246" s="35">
        <f t="shared" si="88"/>
        <v>-81.125486737863355</v>
      </c>
      <c r="Z246" s="35">
        <f t="shared" si="88"/>
        <v>-57.110952118109097</v>
      </c>
      <c r="AA246" s="52">
        <f t="shared" si="79"/>
        <v>-2170.8316324437037</v>
      </c>
      <c r="AB246" s="52">
        <f>H246+J246+L246+N246+P246+R246+T246+V246+X246+Z246</f>
        <v>-1946.5873559680122</v>
      </c>
    </row>
    <row r="247" spans="1:28" s="51" customFormat="1" x14ac:dyDescent="0.25">
      <c r="A247" s="48" t="s">
        <v>398</v>
      </c>
      <c r="B247" s="49" t="s">
        <v>399</v>
      </c>
      <c r="C247" s="50" t="s">
        <v>36</v>
      </c>
      <c r="D247" s="35">
        <v>1530.8119999999997</v>
      </c>
      <c r="E247" s="35">
        <v>984.21037021799987</v>
      </c>
      <c r="F247" s="35">
        <v>-1170.1873800000001</v>
      </c>
      <c r="G247" s="35">
        <v>196</v>
      </c>
      <c r="H247" s="35">
        <v>-219.61488437949811</v>
      </c>
      <c r="I247" s="35">
        <v>99.94</v>
      </c>
      <c r="J247" s="35">
        <v>-707.49155143721691</v>
      </c>
      <c r="K247" s="35">
        <v>-1.3308564450653648E-4</v>
      </c>
      <c r="L247" s="35">
        <v>-485.32101950516153</v>
      </c>
      <c r="M247" s="35">
        <v>-485.32134559345991</v>
      </c>
      <c r="N247" s="35">
        <v>0</v>
      </c>
      <c r="O247" s="35">
        <v>-4.7775540679140249E-7</v>
      </c>
      <c r="P247" s="35">
        <v>0</v>
      </c>
      <c r="Q247" s="35">
        <v>0</v>
      </c>
      <c r="R247" s="35">
        <v>0</v>
      </c>
      <c r="S247" s="35">
        <v>0</v>
      </c>
      <c r="T247" s="35">
        <v>0</v>
      </c>
      <c r="U247" s="35">
        <v>0</v>
      </c>
      <c r="V247" s="35">
        <v>0</v>
      </c>
      <c r="W247" s="35">
        <v>0</v>
      </c>
      <c r="X247" s="35">
        <v>0</v>
      </c>
      <c r="Y247" s="35">
        <v>0</v>
      </c>
      <c r="Z247" s="35">
        <v>0</v>
      </c>
      <c r="AA247" s="52">
        <f t="shared" si="79"/>
        <v>-1412.4279149735748</v>
      </c>
      <c r="AB247" s="52">
        <f t="shared" si="80"/>
        <v>-1412.4274553218766</v>
      </c>
    </row>
    <row r="248" spans="1:28" s="51" customFormat="1" x14ac:dyDescent="0.25">
      <c r="A248" s="48" t="s">
        <v>400</v>
      </c>
      <c r="B248" s="49" t="s">
        <v>401</v>
      </c>
      <c r="C248" s="50" t="s">
        <v>36</v>
      </c>
      <c r="D248" s="35">
        <v>-1.3566960000000563</v>
      </c>
      <c r="E248" s="35">
        <v>-432.65846399999998</v>
      </c>
      <c r="F248" s="35">
        <v>187.14040171082002</v>
      </c>
      <c r="G248" s="35">
        <v>-255.22800000000007</v>
      </c>
      <c r="H248" s="35">
        <v>-253.85697994741986</v>
      </c>
      <c r="I248" s="35">
        <v>-3.8202638665327981</v>
      </c>
      <c r="J248" s="35">
        <v>-21.289413333407992</v>
      </c>
      <c r="K248" s="35">
        <v>6.3128177452125556</v>
      </c>
      <c r="L248" s="35">
        <v>6.6278077333545298</v>
      </c>
      <c r="M248" s="35">
        <v>-60.131349110285782</v>
      </c>
      <c r="N248" s="35">
        <v>-152.75603494760324</v>
      </c>
      <c r="O248" s="35">
        <v>-100.83209976900724</v>
      </c>
      <c r="P248" s="35">
        <v>-12.95555268718698</v>
      </c>
      <c r="Q248" s="35">
        <v>-42.488057799048832</v>
      </c>
      <c r="R248" s="35">
        <v>6.3052918091220134</v>
      </c>
      <c r="S248" s="35">
        <v>-26.943743669076987</v>
      </c>
      <c r="T248" s="35">
        <v>6.4968863386297517</v>
      </c>
      <c r="U248" s="35">
        <v>-89.336602017599716</v>
      </c>
      <c r="V248" s="35">
        <v>-6.4881571809298322E-2</v>
      </c>
      <c r="W248" s="35">
        <v>-88.71280283163162</v>
      </c>
      <c r="X248" s="35">
        <v>-55.556071921705453</v>
      </c>
      <c r="Y248" s="35">
        <v>-81.125486737863355</v>
      </c>
      <c r="Z248" s="35">
        <v>-57.110952118109097</v>
      </c>
      <c r="AA248" s="52">
        <f t="shared" si="79"/>
        <v>-758.40371747012887</v>
      </c>
      <c r="AB248" s="52">
        <f t="shared" si="80"/>
        <v>-534.15990064613561</v>
      </c>
    </row>
    <row r="249" spans="1:28" s="31" customFormat="1" x14ac:dyDescent="0.25">
      <c r="A249" s="32" t="s">
        <v>402</v>
      </c>
      <c r="B249" s="33" t="s">
        <v>403</v>
      </c>
      <c r="C249" s="34" t="s">
        <v>36</v>
      </c>
      <c r="D249" s="35">
        <v>178.88526999999999</v>
      </c>
      <c r="E249" s="35">
        <v>-40.745199999999997</v>
      </c>
      <c r="F249" s="35">
        <v>-507.37839000000002</v>
      </c>
      <c r="G249" s="35">
        <v>0</v>
      </c>
      <c r="H249" s="35">
        <v>-3.0669299999999997</v>
      </c>
      <c r="I249" s="35">
        <v>0</v>
      </c>
      <c r="J249" s="35">
        <v>0</v>
      </c>
      <c r="K249" s="35">
        <v>-465.33370999999994</v>
      </c>
      <c r="L249" s="35">
        <v>-874.76575357126774</v>
      </c>
      <c r="M249" s="35">
        <v>0</v>
      </c>
      <c r="N249" s="35">
        <v>378.68900000000002</v>
      </c>
      <c r="O249" s="35">
        <v>-500</v>
      </c>
      <c r="P249" s="35">
        <v>-250</v>
      </c>
      <c r="Q249" s="35">
        <v>-500</v>
      </c>
      <c r="R249" s="35">
        <v>-300</v>
      </c>
      <c r="S249" s="35">
        <v>-550</v>
      </c>
      <c r="T249" s="35">
        <v>-290</v>
      </c>
      <c r="U249" s="35">
        <v>-100</v>
      </c>
      <c r="V249" s="35">
        <v>-200</v>
      </c>
      <c r="W249" s="35">
        <v>-150</v>
      </c>
      <c r="X249" s="35">
        <v>-170</v>
      </c>
      <c r="Y249" s="35">
        <v>-170</v>
      </c>
      <c r="Z249" s="35">
        <v>-220</v>
      </c>
      <c r="AA249" s="52">
        <f t="shared" si="79"/>
        <v>-2438.4006399999998</v>
      </c>
      <c r="AB249" s="52">
        <f t="shared" si="80"/>
        <v>-1929.1436835712677</v>
      </c>
    </row>
    <row r="250" spans="1:28" s="31" customFormat="1" ht="31.5" x14ac:dyDescent="0.25">
      <c r="A250" s="32" t="s">
        <v>404</v>
      </c>
      <c r="B250" s="33" t="s">
        <v>405</v>
      </c>
      <c r="C250" s="34" t="s">
        <v>36</v>
      </c>
      <c r="D250" s="35">
        <f>D242+D243+D246+D249</f>
        <v>-596.31800305999946</v>
      </c>
      <c r="E250" s="35">
        <f t="shared" ref="E250:Z250" si="89">E242+E243+E246+E249</f>
        <v>70.772999757999585</v>
      </c>
      <c r="F250" s="35">
        <f t="shared" si="89"/>
        <v>-88.10685868655554</v>
      </c>
      <c r="G250" s="35">
        <f t="shared" si="89"/>
        <v>-17.344619831742193</v>
      </c>
      <c r="H250" s="35">
        <f t="shared" si="89"/>
        <v>107.91080521734007</v>
      </c>
      <c r="I250" s="35">
        <f t="shared" si="89"/>
        <v>4.8510911102354157</v>
      </c>
      <c r="J250" s="35">
        <f t="shared" si="89"/>
        <v>-125.33272872120915</v>
      </c>
      <c r="K250" s="35">
        <f t="shared" si="89"/>
        <v>18.535159923622984</v>
      </c>
      <c r="L250" s="35">
        <f t="shared" si="89"/>
        <v>121.3324556881056</v>
      </c>
      <c r="M250" s="35">
        <f t="shared" si="89"/>
        <v>9.5748268393695071</v>
      </c>
      <c r="N250" s="35">
        <f t="shared" si="89"/>
        <v>-126.79859584665843</v>
      </c>
      <c r="O250" s="35">
        <f t="shared" si="89"/>
        <v>31.093022270285701</v>
      </c>
      <c r="P250" s="35">
        <f t="shared" si="89"/>
        <v>4.7811072746066543</v>
      </c>
      <c r="Q250" s="35">
        <f t="shared" si="89"/>
        <v>-6.5890878428121482</v>
      </c>
      <c r="R250" s="35">
        <f t="shared" si="89"/>
        <v>39.635669229780376</v>
      </c>
      <c r="S250" s="35">
        <f t="shared" si="89"/>
        <v>20.1752923275684</v>
      </c>
      <c r="T250" s="35">
        <f t="shared" si="89"/>
        <v>10.089483575455176</v>
      </c>
      <c r="U250" s="35">
        <f t="shared" si="89"/>
        <v>41.503887237493927</v>
      </c>
      <c r="V250" s="35">
        <f t="shared" si="89"/>
        <v>-10.070957003627626</v>
      </c>
      <c r="W250" s="35">
        <f t="shared" si="89"/>
        <v>-10.487911671706456</v>
      </c>
      <c r="X250" s="35">
        <f t="shared" si="89"/>
        <v>-4.7425854173676498</v>
      </c>
      <c r="Y250" s="35">
        <f t="shared" si="89"/>
        <v>-27.285213379303457</v>
      </c>
      <c r="Z250" s="35">
        <f t="shared" si="89"/>
        <v>-36.83430956206513</v>
      </c>
      <c r="AA250" s="52">
        <f t="shared" si="79"/>
        <v>59.098052200649377</v>
      </c>
      <c r="AB250" s="52">
        <f t="shared" si="80"/>
        <v>-20.029655565640113</v>
      </c>
    </row>
    <row r="251" spans="1:28" s="31" customFormat="1" x14ac:dyDescent="0.25">
      <c r="A251" s="32" t="s">
        <v>406</v>
      </c>
      <c r="B251" s="33" t="s">
        <v>407</v>
      </c>
      <c r="C251" s="34" t="s">
        <v>36</v>
      </c>
      <c r="D251" s="35">
        <v>638.57600000000002</v>
      </c>
      <c r="E251" s="35">
        <v>42.258000000000003</v>
      </c>
      <c r="F251" s="35">
        <v>113.03100000000001</v>
      </c>
      <c r="G251" s="35">
        <v>24.924138999998569</v>
      </c>
      <c r="H251" s="35">
        <v>24.924003379591479</v>
      </c>
      <c r="I251" s="35">
        <v>7.578519168255851</v>
      </c>
      <c r="J251" s="35">
        <v>132.83529999999999</v>
      </c>
      <c r="K251" s="35">
        <v>7.5025712787880909</v>
      </c>
      <c r="L251" s="35">
        <v>7.502571278790839</v>
      </c>
      <c r="M251" s="35">
        <v>26.037731202412804</v>
      </c>
      <c r="N251" s="35">
        <v>128.83502696689644</v>
      </c>
      <c r="O251" s="35">
        <v>35.612558041782762</v>
      </c>
      <c r="P251" s="35">
        <v>2.0364311202380065</v>
      </c>
      <c r="Q251" s="35">
        <v>66.705580312066942</v>
      </c>
      <c r="R251" s="35">
        <v>6.8175383948446608</v>
      </c>
      <c r="S251" s="35">
        <v>60.116492469253835</v>
      </c>
      <c r="T251" s="35">
        <v>46.453207624625037</v>
      </c>
      <c r="U251" s="35">
        <v>80.291784796823052</v>
      </c>
      <c r="V251" s="35">
        <v>56.542691200080213</v>
      </c>
      <c r="W251" s="35">
        <v>121.79567203431684</v>
      </c>
      <c r="X251" s="35">
        <v>46.471734196452587</v>
      </c>
      <c r="Y251" s="35">
        <v>111.30776036261059</v>
      </c>
      <c r="Z251" s="35">
        <v>41.729148779084937</v>
      </c>
      <c r="AA251" s="35" t="s">
        <v>47</v>
      </c>
      <c r="AB251" s="35" t="s">
        <v>47</v>
      </c>
    </row>
    <row r="252" spans="1:28" s="31" customFormat="1" x14ac:dyDescent="0.25">
      <c r="A252" s="32" t="s">
        <v>408</v>
      </c>
      <c r="B252" s="33" t="s">
        <v>409</v>
      </c>
      <c r="C252" s="34" t="s">
        <v>36</v>
      </c>
      <c r="D252" s="35">
        <f>D251+D250</f>
        <v>42.257996940000567</v>
      </c>
      <c r="E252" s="35">
        <f t="shared" ref="E252:Z252" si="90">E251+E250</f>
        <v>113.03099975799958</v>
      </c>
      <c r="F252" s="35">
        <f t="shared" si="90"/>
        <v>24.924141313444466</v>
      </c>
      <c r="G252" s="35">
        <f t="shared" si="90"/>
        <v>7.5795191682563754</v>
      </c>
      <c r="H252" s="35">
        <f t="shared" si="90"/>
        <v>132.83480859693154</v>
      </c>
      <c r="I252" s="35">
        <f t="shared" si="90"/>
        <v>12.429610278491268</v>
      </c>
      <c r="J252" s="35">
        <f t="shared" si="90"/>
        <v>7.502571278790839</v>
      </c>
      <c r="K252" s="35">
        <f t="shared" si="90"/>
        <v>26.037731202411074</v>
      </c>
      <c r="L252" s="35">
        <f t="shared" si="90"/>
        <v>128.83502696689644</v>
      </c>
      <c r="M252" s="35">
        <f t="shared" si="90"/>
        <v>35.612558041782307</v>
      </c>
      <c r="N252" s="35">
        <f t="shared" si="90"/>
        <v>2.0364311202380065</v>
      </c>
      <c r="O252" s="35">
        <f t="shared" si="90"/>
        <v>66.705580312068463</v>
      </c>
      <c r="P252" s="35">
        <f t="shared" si="90"/>
        <v>6.8175383948446608</v>
      </c>
      <c r="Q252" s="35">
        <f t="shared" si="90"/>
        <v>60.116492469254794</v>
      </c>
      <c r="R252" s="35">
        <f t="shared" si="90"/>
        <v>46.453207624625037</v>
      </c>
      <c r="S252" s="35">
        <f t="shared" si="90"/>
        <v>80.291784796822242</v>
      </c>
      <c r="T252" s="35">
        <f t="shared" si="90"/>
        <v>56.542691200080213</v>
      </c>
      <c r="U252" s="35">
        <f t="shared" si="90"/>
        <v>121.79567203431698</v>
      </c>
      <c r="V252" s="35">
        <f t="shared" si="90"/>
        <v>46.471734196452587</v>
      </c>
      <c r="W252" s="35">
        <f t="shared" si="90"/>
        <v>111.30776036261038</v>
      </c>
      <c r="X252" s="35">
        <f t="shared" si="90"/>
        <v>41.729148779084937</v>
      </c>
      <c r="Y252" s="35">
        <f t="shared" si="90"/>
        <v>84.022546983307137</v>
      </c>
      <c r="Z252" s="35">
        <f t="shared" si="90"/>
        <v>4.8948392170198076</v>
      </c>
      <c r="AA252" s="35" t="s">
        <v>47</v>
      </c>
      <c r="AB252" s="35" t="s">
        <v>47</v>
      </c>
    </row>
    <row r="253" spans="1:28" s="31" customFormat="1" x14ac:dyDescent="0.25">
      <c r="A253" s="32" t="s">
        <v>410</v>
      </c>
      <c r="B253" s="33" t="s">
        <v>128</v>
      </c>
      <c r="C253" s="34" t="s">
        <v>47</v>
      </c>
      <c r="D253" s="34" t="s">
        <v>47</v>
      </c>
      <c r="E253" s="34" t="s">
        <v>47</v>
      </c>
      <c r="F253" s="34" t="s">
        <v>47</v>
      </c>
      <c r="G253" s="34" t="s">
        <v>47</v>
      </c>
      <c r="H253" s="34" t="s">
        <v>47</v>
      </c>
      <c r="I253" s="34" t="s">
        <v>47</v>
      </c>
      <c r="J253" s="34" t="s">
        <v>47</v>
      </c>
      <c r="K253" s="34" t="s">
        <v>47</v>
      </c>
      <c r="L253" s="34" t="s">
        <v>47</v>
      </c>
      <c r="M253" s="34" t="s">
        <v>47</v>
      </c>
      <c r="N253" s="34" t="s">
        <v>47</v>
      </c>
      <c r="O253" s="34" t="s">
        <v>47</v>
      </c>
      <c r="P253" s="34" t="s">
        <v>47</v>
      </c>
      <c r="Q253" s="34" t="s">
        <v>47</v>
      </c>
      <c r="R253" s="34" t="s">
        <v>47</v>
      </c>
      <c r="S253" s="34" t="s">
        <v>47</v>
      </c>
      <c r="T253" s="34" t="s">
        <v>47</v>
      </c>
      <c r="U253" s="34" t="s">
        <v>47</v>
      </c>
      <c r="V253" s="34" t="s">
        <v>47</v>
      </c>
      <c r="W253" s="34" t="s">
        <v>47</v>
      </c>
      <c r="X253" s="34" t="s">
        <v>47</v>
      </c>
      <c r="Y253" s="34" t="s">
        <v>47</v>
      </c>
      <c r="Z253" s="34" t="s">
        <v>47</v>
      </c>
      <c r="AA253" s="35" t="s">
        <v>47</v>
      </c>
      <c r="AB253" s="35" t="s">
        <v>47</v>
      </c>
    </row>
    <row r="254" spans="1:28" s="7" customFormat="1" x14ac:dyDescent="0.25">
      <c r="A254" s="32" t="s">
        <v>411</v>
      </c>
      <c r="B254" s="42" t="s">
        <v>412</v>
      </c>
      <c r="C254" s="34" t="s">
        <v>36</v>
      </c>
      <c r="D254" s="35">
        <f>SUM(D255,D263,D265,D267,D269,D281,D271,D273,D275)</f>
        <v>2709.9619467294001</v>
      </c>
      <c r="E254" s="35">
        <f t="shared" ref="E254:Z254" si="91">SUM(E255,E263,E265,E267,E269,E281,E271,E273,E275)</f>
        <v>3553.8065826974012</v>
      </c>
      <c r="F254" s="35">
        <f t="shared" si="91"/>
        <v>2827.7517320000002</v>
      </c>
      <c r="G254" s="35">
        <f t="shared" si="91"/>
        <v>3220.3332845421105</v>
      </c>
      <c r="H254" s="35">
        <f t="shared" si="91"/>
        <v>2465.6360079999999</v>
      </c>
      <c r="I254" s="35">
        <f t="shared" si="91"/>
        <v>2938.459426862109</v>
      </c>
      <c r="J254" s="35">
        <f t="shared" si="91"/>
        <v>1796.1875927897452</v>
      </c>
      <c r="K254" s="35">
        <f t="shared" si="91"/>
        <v>1695.0448980125134</v>
      </c>
      <c r="L254" s="35">
        <f t="shared" si="91"/>
        <v>2067.7221948409124</v>
      </c>
      <c r="M254" s="35">
        <f t="shared" si="91"/>
        <v>1684.2867520723942</v>
      </c>
      <c r="N254" s="35">
        <f t="shared" si="91"/>
        <v>783.9721319726616</v>
      </c>
      <c r="O254" s="35">
        <f t="shared" si="91"/>
        <v>1633.3392672158641</v>
      </c>
      <c r="P254" s="35">
        <f t="shared" si="91"/>
        <v>671.70094553462582</v>
      </c>
      <c r="Q254" s="35">
        <f t="shared" si="91"/>
        <v>1556.0110438269107</v>
      </c>
      <c r="R254" s="35">
        <f t="shared" si="91"/>
        <v>657.15874733518342</v>
      </c>
      <c r="S254" s="35">
        <f t="shared" si="91"/>
        <v>1519.9595921688717</v>
      </c>
      <c r="T254" s="35">
        <f t="shared" si="91"/>
        <v>676.07386278030913</v>
      </c>
      <c r="U254" s="35">
        <f t="shared" si="91"/>
        <v>1483.2664162310925</v>
      </c>
      <c r="V254" s="35">
        <f t="shared" si="91"/>
        <v>650.08581014983804</v>
      </c>
      <c r="W254" s="35">
        <f t="shared" si="91"/>
        <v>1445.4724450151793</v>
      </c>
      <c r="X254" s="35">
        <f t="shared" si="91"/>
        <v>626.08066897746562</v>
      </c>
      <c r="Y254" s="35">
        <f t="shared" si="91"/>
        <v>1406.5446546627884</v>
      </c>
      <c r="Z254" s="35">
        <f t="shared" si="91"/>
        <v>596.44450063093439</v>
      </c>
      <c r="AA254" s="35" t="s">
        <v>47</v>
      </c>
      <c r="AB254" s="35" t="s">
        <v>47</v>
      </c>
    </row>
    <row r="255" spans="1:28" s="7" customFormat="1" ht="31.5" customHeight="1" x14ac:dyDescent="0.25">
      <c r="A255" s="36" t="s">
        <v>413</v>
      </c>
      <c r="B255" s="41" t="s">
        <v>414</v>
      </c>
      <c r="C255" s="38" t="s">
        <v>36</v>
      </c>
      <c r="D255" s="35">
        <f>SUM(D257,D259,D261)</f>
        <v>0</v>
      </c>
      <c r="E255" s="35">
        <f t="shared" ref="E255:Z255" si="92">SUM(E257,E259,E261)</f>
        <v>0</v>
      </c>
      <c r="F255" s="35">
        <f t="shared" si="92"/>
        <v>0</v>
      </c>
      <c r="G255" s="35">
        <f t="shared" si="92"/>
        <v>0</v>
      </c>
      <c r="H255" s="35">
        <f t="shared" si="92"/>
        <v>0</v>
      </c>
      <c r="I255" s="35">
        <f t="shared" si="92"/>
        <v>0</v>
      </c>
      <c r="J255" s="35">
        <f t="shared" si="92"/>
        <v>0</v>
      </c>
      <c r="K255" s="35">
        <f t="shared" si="92"/>
        <v>0</v>
      </c>
      <c r="L255" s="35">
        <f t="shared" si="92"/>
        <v>0</v>
      </c>
      <c r="M255" s="35">
        <f t="shared" si="92"/>
        <v>0</v>
      </c>
      <c r="N255" s="35">
        <f t="shared" si="92"/>
        <v>0</v>
      </c>
      <c r="O255" s="35">
        <f t="shared" si="92"/>
        <v>0</v>
      </c>
      <c r="P255" s="35">
        <f t="shared" si="92"/>
        <v>0</v>
      </c>
      <c r="Q255" s="35">
        <f t="shared" si="92"/>
        <v>0</v>
      </c>
      <c r="R255" s="35">
        <f t="shared" si="92"/>
        <v>0</v>
      </c>
      <c r="S255" s="35">
        <f t="shared" si="92"/>
        <v>0</v>
      </c>
      <c r="T255" s="35">
        <f t="shared" si="92"/>
        <v>0</v>
      </c>
      <c r="U255" s="35">
        <f t="shared" si="92"/>
        <v>0</v>
      </c>
      <c r="V255" s="35">
        <f t="shared" si="92"/>
        <v>0</v>
      </c>
      <c r="W255" s="35">
        <f t="shared" si="92"/>
        <v>0</v>
      </c>
      <c r="X255" s="35">
        <f t="shared" si="92"/>
        <v>0</v>
      </c>
      <c r="Y255" s="35">
        <f t="shared" si="92"/>
        <v>0</v>
      </c>
      <c r="Z255" s="35">
        <f t="shared" si="92"/>
        <v>0</v>
      </c>
      <c r="AA255" s="35" t="s">
        <v>47</v>
      </c>
      <c r="AB255" s="35" t="s">
        <v>47</v>
      </c>
    </row>
    <row r="256" spans="1:28" s="7" customFormat="1" ht="15.75" customHeight="1" x14ac:dyDescent="0.25">
      <c r="A256" s="36" t="s">
        <v>415</v>
      </c>
      <c r="B256" s="43" t="s">
        <v>416</v>
      </c>
      <c r="C256" s="38" t="s">
        <v>36</v>
      </c>
      <c r="D256" s="35">
        <v>0</v>
      </c>
      <c r="E256" s="35">
        <v>0</v>
      </c>
      <c r="F256" s="35">
        <v>0</v>
      </c>
      <c r="G256" s="35">
        <v>0</v>
      </c>
      <c r="H256" s="35">
        <v>0</v>
      </c>
      <c r="I256" s="35">
        <v>0</v>
      </c>
      <c r="J256" s="35">
        <v>0</v>
      </c>
      <c r="K256" s="35">
        <v>0</v>
      </c>
      <c r="L256" s="35">
        <v>0</v>
      </c>
      <c r="M256" s="35">
        <v>0</v>
      </c>
      <c r="N256" s="35">
        <v>0</v>
      </c>
      <c r="O256" s="35">
        <v>0</v>
      </c>
      <c r="P256" s="35">
        <v>0</v>
      </c>
      <c r="Q256" s="35">
        <v>0</v>
      </c>
      <c r="R256" s="35">
        <v>0</v>
      </c>
      <c r="S256" s="35">
        <v>0</v>
      </c>
      <c r="T256" s="35">
        <v>0</v>
      </c>
      <c r="U256" s="35">
        <v>0</v>
      </c>
      <c r="V256" s="35">
        <v>0</v>
      </c>
      <c r="W256" s="35">
        <v>0</v>
      </c>
      <c r="X256" s="35">
        <v>0</v>
      </c>
      <c r="Y256" s="35">
        <v>0</v>
      </c>
      <c r="Z256" s="35">
        <v>0</v>
      </c>
      <c r="AA256" s="35" t="s">
        <v>47</v>
      </c>
      <c r="AB256" s="35" t="s">
        <v>47</v>
      </c>
    </row>
    <row r="257" spans="1:28" s="7" customFormat="1" ht="31.5" customHeight="1" x14ac:dyDescent="0.25">
      <c r="A257" s="36" t="s">
        <v>417</v>
      </c>
      <c r="B257" s="43" t="s">
        <v>418</v>
      </c>
      <c r="C257" s="38" t="s">
        <v>36</v>
      </c>
      <c r="D257" s="35">
        <v>0</v>
      </c>
      <c r="E257" s="35">
        <v>0</v>
      </c>
      <c r="F257" s="35">
        <v>0</v>
      </c>
      <c r="G257" s="35">
        <v>0</v>
      </c>
      <c r="H257" s="35">
        <v>0</v>
      </c>
      <c r="I257" s="35">
        <v>0</v>
      </c>
      <c r="J257" s="35">
        <v>0</v>
      </c>
      <c r="K257" s="35">
        <v>0</v>
      </c>
      <c r="L257" s="35">
        <v>0</v>
      </c>
      <c r="M257" s="35">
        <v>0</v>
      </c>
      <c r="N257" s="35">
        <v>0</v>
      </c>
      <c r="O257" s="35">
        <v>0</v>
      </c>
      <c r="P257" s="35">
        <v>0</v>
      </c>
      <c r="Q257" s="35">
        <v>0</v>
      </c>
      <c r="R257" s="35">
        <v>0</v>
      </c>
      <c r="S257" s="35">
        <v>0</v>
      </c>
      <c r="T257" s="35">
        <v>0</v>
      </c>
      <c r="U257" s="35">
        <v>0</v>
      </c>
      <c r="V257" s="35">
        <v>0</v>
      </c>
      <c r="W257" s="35">
        <v>0</v>
      </c>
      <c r="X257" s="35">
        <v>0</v>
      </c>
      <c r="Y257" s="35">
        <v>0</v>
      </c>
      <c r="Z257" s="35">
        <v>0</v>
      </c>
      <c r="AA257" s="35" t="s">
        <v>47</v>
      </c>
      <c r="AB257" s="35" t="s">
        <v>47</v>
      </c>
    </row>
    <row r="258" spans="1:28" s="7" customFormat="1" ht="15.75" customHeight="1" x14ac:dyDescent="0.25">
      <c r="A258" s="36" t="s">
        <v>419</v>
      </c>
      <c r="B258" s="44" t="s">
        <v>416</v>
      </c>
      <c r="C258" s="38" t="s">
        <v>36</v>
      </c>
      <c r="D258" s="35">
        <v>0</v>
      </c>
      <c r="E258" s="35">
        <v>0</v>
      </c>
      <c r="F258" s="35">
        <v>0</v>
      </c>
      <c r="G258" s="35">
        <v>0</v>
      </c>
      <c r="H258" s="35">
        <v>0</v>
      </c>
      <c r="I258" s="35">
        <v>0</v>
      </c>
      <c r="J258" s="35">
        <v>0</v>
      </c>
      <c r="K258" s="35">
        <v>0</v>
      </c>
      <c r="L258" s="35">
        <v>0</v>
      </c>
      <c r="M258" s="35">
        <v>0</v>
      </c>
      <c r="N258" s="35">
        <v>0</v>
      </c>
      <c r="O258" s="35">
        <v>0</v>
      </c>
      <c r="P258" s="35">
        <v>0</v>
      </c>
      <c r="Q258" s="35">
        <v>0</v>
      </c>
      <c r="R258" s="35">
        <v>0</v>
      </c>
      <c r="S258" s="35">
        <v>0</v>
      </c>
      <c r="T258" s="35">
        <v>0</v>
      </c>
      <c r="U258" s="35">
        <v>0</v>
      </c>
      <c r="V258" s="35">
        <v>0</v>
      </c>
      <c r="W258" s="35">
        <v>0</v>
      </c>
      <c r="X258" s="35">
        <v>0</v>
      </c>
      <c r="Y258" s="35">
        <v>0</v>
      </c>
      <c r="Z258" s="35">
        <v>0</v>
      </c>
      <c r="AA258" s="35" t="s">
        <v>47</v>
      </c>
      <c r="AB258" s="35" t="s">
        <v>47</v>
      </c>
    </row>
    <row r="259" spans="1:28" s="7" customFormat="1" ht="31.5" customHeight="1" x14ac:dyDescent="0.25">
      <c r="A259" s="36" t="s">
        <v>420</v>
      </c>
      <c r="B259" s="43" t="s">
        <v>42</v>
      </c>
      <c r="C259" s="38" t="s">
        <v>36</v>
      </c>
      <c r="D259" s="35">
        <v>0</v>
      </c>
      <c r="E259" s="35">
        <v>0</v>
      </c>
      <c r="F259" s="35">
        <v>0</v>
      </c>
      <c r="G259" s="35">
        <v>0</v>
      </c>
      <c r="H259" s="35">
        <v>0</v>
      </c>
      <c r="I259" s="35">
        <v>0</v>
      </c>
      <c r="J259" s="35">
        <v>0</v>
      </c>
      <c r="K259" s="35">
        <v>0</v>
      </c>
      <c r="L259" s="35">
        <v>0</v>
      </c>
      <c r="M259" s="35">
        <v>0</v>
      </c>
      <c r="N259" s="35">
        <v>0</v>
      </c>
      <c r="O259" s="35">
        <v>0</v>
      </c>
      <c r="P259" s="35">
        <v>0</v>
      </c>
      <c r="Q259" s="35">
        <v>0</v>
      </c>
      <c r="R259" s="35">
        <v>0</v>
      </c>
      <c r="S259" s="35">
        <v>0</v>
      </c>
      <c r="T259" s="35">
        <v>0</v>
      </c>
      <c r="U259" s="35">
        <v>0</v>
      </c>
      <c r="V259" s="35">
        <v>0</v>
      </c>
      <c r="W259" s="35">
        <v>0</v>
      </c>
      <c r="X259" s="35">
        <v>0</v>
      </c>
      <c r="Y259" s="35">
        <v>0</v>
      </c>
      <c r="Z259" s="35">
        <v>0</v>
      </c>
      <c r="AA259" s="35" t="s">
        <v>47</v>
      </c>
      <c r="AB259" s="35" t="s">
        <v>47</v>
      </c>
    </row>
    <row r="260" spans="1:28" s="7" customFormat="1" ht="15.75" customHeight="1" x14ac:dyDescent="0.25">
      <c r="A260" s="36" t="s">
        <v>421</v>
      </c>
      <c r="B260" s="44" t="s">
        <v>416</v>
      </c>
      <c r="C260" s="38" t="s">
        <v>36</v>
      </c>
      <c r="D260" s="35">
        <v>0</v>
      </c>
      <c r="E260" s="35">
        <v>0</v>
      </c>
      <c r="F260" s="35">
        <v>0</v>
      </c>
      <c r="G260" s="35">
        <v>0</v>
      </c>
      <c r="H260" s="35">
        <v>0</v>
      </c>
      <c r="I260" s="35">
        <v>0</v>
      </c>
      <c r="J260" s="35">
        <v>0</v>
      </c>
      <c r="K260" s="35">
        <v>0</v>
      </c>
      <c r="L260" s="35">
        <v>0</v>
      </c>
      <c r="M260" s="35">
        <v>0</v>
      </c>
      <c r="N260" s="35">
        <v>0</v>
      </c>
      <c r="O260" s="35">
        <v>0</v>
      </c>
      <c r="P260" s="35">
        <v>0</v>
      </c>
      <c r="Q260" s="35">
        <v>0</v>
      </c>
      <c r="R260" s="35">
        <v>0</v>
      </c>
      <c r="S260" s="35">
        <v>0</v>
      </c>
      <c r="T260" s="35">
        <v>0</v>
      </c>
      <c r="U260" s="35">
        <v>0</v>
      </c>
      <c r="V260" s="35">
        <v>0</v>
      </c>
      <c r="W260" s="35">
        <v>0</v>
      </c>
      <c r="X260" s="35">
        <v>0</v>
      </c>
      <c r="Y260" s="35">
        <v>0</v>
      </c>
      <c r="Z260" s="35">
        <v>0</v>
      </c>
      <c r="AA260" s="35" t="s">
        <v>47</v>
      </c>
      <c r="AB260" s="35" t="s">
        <v>47</v>
      </c>
    </row>
    <row r="261" spans="1:28" s="7" customFormat="1" ht="31.5" customHeight="1" x14ac:dyDescent="0.25">
      <c r="A261" s="36" t="s">
        <v>422</v>
      </c>
      <c r="B261" s="43" t="s">
        <v>44</v>
      </c>
      <c r="C261" s="38" t="s">
        <v>36</v>
      </c>
      <c r="D261" s="35">
        <v>0</v>
      </c>
      <c r="E261" s="35">
        <v>0</v>
      </c>
      <c r="F261" s="35">
        <v>0</v>
      </c>
      <c r="G261" s="35">
        <v>0</v>
      </c>
      <c r="H261" s="35">
        <v>0</v>
      </c>
      <c r="I261" s="35">
        <v>0</v>
      </c>
      <c r="J261" s="35">
        <v>0</v>
      </c>
      <c r="K261" s="35">
        <v>0</v>
      </c>
      <c r="L261" s="35">
        <v>0</v>
      </c>
      <c r="M261" s="35">
        <v>0</v>
      </c>
      <c r="N261" s="35">
        <v>0</v>
      </c>
      <c r="O261" s="35">
        <v>0</v>
      </c>
      <c r="P261" s="35">
        <v>0</v>
      </c>
      <c r="Q261" s="35">
        <v>0</v>
      </c>
      <c r="R261" s="35">
        <v>0</v>
      </c>
      <c r="S261" s="35">
        <v>0</v>
      </c>
      <c r="T261" s="35">
        <v>0</v>
      </c>
      <c r="U261" s="35">
        <v>0</v>
      </c>
      <c r="V261" s="35">
        <v>0</v>
      </c>
      <c r="W261" s="35">
        <v>0</v>
      </c>
      <c r="X261" s="35">
        <v>0</v>
      </c>
      <c r="Y261" s="35">
        <v>0</v>
      </c>
      <c r="Z261" s="35">
        <v>0</v>
      </c>
      <c r="AA261" s="35" t="s">
        <v>47</v>
      </c>
      <c r="AB261" s="35" t="s">
        <v>47</v>
      </c>
    </row>
    <row r="262" spans="1:28" s="7" customFormat="1" ht="15.75" customHeight="1" x14ac:dyDescent="0.25">
      <c r="A262" s="36" t="s">
        <v>423</v>
      </c>
      <c r="B262" s="44" t="s">
        <v>416</v>
      </c>
      <c r="C262" s="38" t="s">
        <v>36</v>
      </c>
      <c r="D262" s="35">
        <v>0</v>
      </c>
      <c r="E262" s="35">
        <v>0</v>
      </c>
      <c r="F262" s="35">
        <v>0</v>
      </c>
      <c r="G262" s="35">
        <v>0</v>
      </c>
      <c r="H262" s="35">
        <v>0</v>
      </c>
      <c r="I262" s="35">
        <v>0</v>
      </c>
      <c r="J262" s="35">
        <v>0</v>
      </c>
      <c r="K262" s="35">
        <v>0</v>
      </c>
      <c r="L262" s="35">
        <v>0</v>
      </c>
      <c r="M262" s="35">
        <v>0</v>
      </c>
      <c r="N262" s="35">
        <v>0</v>
      </c>
      <c r="O262" s="35">
        <v>0</v>
      </c>
      <c r="P262" s="35">
        <v>0</v>
      </c>
      <c r="Q262" s="35">
        <v>0</v>
      </c>
      <c r="R262" s="35">
        <v>0</v>
      </c>
      <c r="S262" s="35">
        <v>0</v>
      </c>
      <c r="T262" s="35">
        <v>0</v>
      </c>
      <c r="U262" s="35">
        <v>0</v>
      </c>
      <c r="V262" s="35">
        <v>0</v>
      </c>
      <c r="W262" s="35">
        <v>0</v>
      </c>
      <c r="X262" s="35">
        <v>0</v>
      </c>
      <c r="Y262" s="35">
        <v>0</v>
      </c>
      <c r="Z262" s="35">
        <v>0</v>
      </c>
      <c r="AA262" s="35" t="s">
        <v>47</v>
      </c>
      <c r="AB262" s="35" t="s">
        <v>47</v>
      </c>
    </row>
    <row r="263" spans="1:28" s="7" customFormat="1" ht="15.75" customHeight="1" x14ac:dyDescent="0.25">
      <c r="A263" s="36" t="s">
        <v>424</v>
      </c>
      <c r="B263" s="41" t="s">
        <v>425</v>
      </c>
      <c r="C263" s="38" t="s">
        <v>36</v>
      </c>
      <c r="D263" s="35" t="s">
        <v>47</v>
      </c>
      <c r="E263" s="35" t="s">
        <v>47</v>
      </c>
      <c r="F263" s="35" t="s">
        <v>47</v>
      </c>
      <c r="G263" s="35" t="s">
        <v>47</v>
      </c>
      <c r="H263" s="35" t="s">
        <v>47</v>
      </c>
      <c r="I263" s="35" t="s">
        <v>47</v>
      </c>
      <c r="J263" s="35" t="s">
        <v>47</v>
      </c>
      <c r="K263" s="35" t="s">
        <v>47</v>
      </c>
      <c r="L263" s="35" t="s">
        <v>47</v>
      </c>
      <c r="M263" s="35" t="s">
        <v>47</v>
      </c>
      <c r="N263" s="35" t="s">
        <v>47</v>
      </c>
      <c r="O263" s="35" t="s">
        <v>47</v>
      </c>
      <c r="P263" s="35" t="s">
        <v>47</v>
      </c>
      <c r="Q263" s="35" t="s">
        <v>47</v>
      </c>
      <c r="R263" s="35" t="s">
        <v>47</v>
      </c>
      <c r="S263" s="35" t="s">
        <v>47</v>
      </c>
      <c r="T263" s="35" t="s">
        <v>47</v>
      </c>
      <c r="U263" s="35" t="s">
        <v>47</v>
      </c>
      <c r="V263" s="35" t="s">
        <v>47</v>
      </c>
      <c r="W263" s="35" t="s">
        <v>47</v>
      </c>
      <c r="X263" s="35" t="s">
        <v>47</v>
      </c>
      <c r="Y263" s="35" t="s">
        <v>47</v>
      </c>
      <c r="Z263" s="35" t="s">
        <v>47</v>
      </c>
      <c r="AA263" s="35" t="s">
        <v>47</v>
      </c>
      <c r="AB263" s="35" t="s">
        <v>47</v>
      </c>
    </row>
    <row r="264" spans="1:28" s="7" customFormat="1" ht="15.75" customHeight="1" x14ac:dyDescent="0.25">
      <c r="A264" s="36" t="s">
        <v>426</v>
      </c>
      <c r="B264" s="43" t="s">
        <v>416</v>
      </c>
      <c r="C264" s="38" t="s">
        <v>36</v>
      </c>
      <c r="D264" s="35" t="s">
        <v>47</v>
      </c>
      <c r="E264" s="35" t="s">
        <v>47</v>
      </c>
      <c r="F264" s="35" t="s">
        <v>47</v>
      </c>
      <c r="G264" s="35" t="s">
        <v>47</v>
      </c>
      <c r="H264" s="35" t="s">
        <v>47</v>
      </c>
      <c r="I264" s="35" t="s">
        <v>47</v>
      </c>
      <c r="J264" s="35" t="s">
        <v>47</v>
      </c>
      <c r="K264" s="35" t="s">
        <v>47</v>
      </c>
      <c r="L264" s="35" t="s">
        <v>47</v>
      </c>
      <c r="M264" s="35" t="s">
        <v>47</v>
      </c>
      <c r="N264" s="35" t="s">
        <v>47</v>
      </c>
      <c r="O264" s="35" t="s">
        <v>47</v>
      </c>
      <c r="P264" s="35" t="s">
        <v>47</v>
      </c>
      <c r="Q264" s="35" t="s">
        <v>47</v>
      </c>
      <c r="R264" s="35" t="s">
        <v>47</v>
      </c>
      <c r="S264" s="35" t="s">
        <v>47</v>
      </c>
      <c r="T264" s="35" t="s">
        <v>47</v>
      </c>
      <c r="U264" s="35" t="s">
        <v>47</v>
      </c>
      <c r="V264" s="35" t="s">
        <v>47</v>
      </c>
      <c r="W264" s="35" t="s">
        <v>47</v>
      </c>
      <c r="X264" s="35" t="s">
        <v>47</v>
      </c>
      <c r="Y264" s="35" t="s">
        <v>47</v>
      </c>
      <c r="Z264" s="35" t="s">
        <v>47</v>
      </c>
      <c r="AA264" s="35" t="s">
        <v>47</v>
      </c>
      <c r="AB264" s="35" t="s">
        <v>47</v>
      </c>
    </row>
    <row r="265" spans="1:28" s="7" customFormat="1" x14ac:dyDescent="0.25">
      <c r="A265" s="36" t="s">
        <v>427</v>
      </c>
      <c r="B265" s="40" t="s">
        <v>428</v>
      </c>
      <c r="C265" s="38" t="s">
        <v>36</v>
      </c>
      <c r="D265" s="35">
        <v>2432.9154100000001</v>
      </c>
      <c r="E265" s="35">
        <v>3188.5410000000002</v>
      </c>
      <c r="F265" s="35">
        <v>2347.3494216000008</v>
      </c>
      <c r="G265" s="35">
        <v>3008.78338239911</v>
      </c>
      <c r="H265" s="35">
        <v>2199.6854170894494</v>
      </c>
      <c r="I265" s="35">
        <v>2729.3431031191089</v>
      </c>
      <c r="J265" s="35">
        <v>1614.269999425499</v>
      </c>
      <c r="K265" s="35">
        <v>1619.5649871794105</v>
      </c>
      <c r="L265" s="35">
        <v>736.70142777944864</v>
      </c>
      <c r="M265" s="35">
        <v>1604.9068412392912</v>
      </c>
      <c r="N265" s="35">
        <v>628.68376950328752</v>
      </c>
      <c r="O265" s="35">
        <v>1554.1593563827612</v>
      </c>
      <c r="P265" s="35">
        <v>535.46842979005169</v>
      </c>
      <c r="Q265" s="35">
        <v>1478.3806677438076</v>
      </c>
      <c r="R265" s="35">
        <v>521.21125011060951</v>
      </c>
      <c r="S265" s="35">
        <v>1442.7562250857688</v>
      </c>
      <c r="T265" s="35">
        <v>540.18578778573499</v>
      </c>
      <c r="U265" s="35">
        <v>1406.0630491479897</v>
      </c>
      <c r="V265" s="35">
        <v>516.79329435526392</v>
      </c>
      <c r="W265" s="35">
        <v>1368.2690779320765</v>
      </c>
      <c r="X265" s="35">
        <v>492.699026121879</v>
      </c>
      <c r="Y265" s="35">
        <v>1329.3412875796855</v>
      </c>
      <c r="Z265" s="35">
        <v>467.88192984149231</v>
      </c>
      <c r="AA265" s="35" t="s">
        <v>47</v>
      </c>
      <c r="AB265" s="35" t="s">
        <v>47</v>
      </c>
    </row>
    <row r="266" spans="1:28" s="7" customFormat="1" ht="15.75" customHeight="1" x14ac:dyDescent="0.25">
      <c r="A266" s="36" t="s">
        <v>429</v>
      </c>
      <c r="B266" s="43" t="s">
        <v>416</v>
      </c>
      <c r="C266" s="38" t="s">
        <v>36</v>
      </c>
      <c r="D266" s="35">
        <v>1937.5817608899997</v>
      </c>
      <c r="E266" s="35">
        <v>1897.9498699999997</v>
      </c>
      <c r="F266" s="35">
        <v>1895.33</v>
      </c>
      <c r="G266" s="35">
        <v>2448.5</v>
      </c>
      <c r="H266" s="35">
        <v>1772.364</v>
      </c>
      <c r="I266" s="35">
        <v>2198.2999999999997</v>
      </c>
      <c r="J266" s="35">
        <v>1183.8695794499999</v>
      </c>
      <c r="K266" s="35">
        <v>1036.9166765365956</v>
      </c>
      <c r="L266" s="35">
        <v>438.95372656999984</v>
      </c>
      <c r="M266" s="35">
        <v>1008.6651159502854</v>
      </c>
      <c r="N266" s="35">
        <v>374.52865123329985</v>
      </c>
      <c r="O266" s="35">
        <v>942.83228066811535</v>
      </c>
      <c r="P266" s="35">
        <v>261.75280882732579</v>
      </c>
      <c r="Q266" s="35">
        <v>850.18209630600563</v>
      </c>
      <c r="R266" s="35">
        <v>235.88792761589588</v>
      </c>
      <c r="S266" s="35">
        <v>799.53772969214549</v>
      </c>
      <c r="T266" s="35">
        <v>246.22345115457279</v>
      </c>
      <c r="U266" s="35">
        <v>799.53772969214549</v>
      </c>
      <c r="V266" s="35">
        <v>236.17556870057578</v>
      </c>
      <c r="W266" s="35">
        <v>799.53772969214549</v>
      </c>
      <c r="X266" s="35">
        <v>212.08130046719086</v>
      </c>
      <c r="Y266" s="35">
        <v>799.53772969214549</v>
      </c>
      <c r="Z266" s="35">
        <v>187.26420418680419</v>
      </c>
      <c r="AA266" s="35" t="s">
        <v>47</v>
      </c>
      <c r="AB266" s="35" t="s">
        <v>47</v>
      </c>
    </row>
    <row r="267" spans="1:28" s="7" customFormat="1" ht="15.75" customHeight="1" x14ac:dyDescent="0.25">
      <c r="A267" s="36" t="s">
        <v>430</v>
      </c>
      <c r="B267" s="40" t="s">
        <v>431</v>
      </c>
      <c r="C267" s="38" t="s">
        <v>36</v>
      </c>
      <c r="D267" s="35" t="s">
        <v>47</v>
      </c>
      <c r="E267" s="35" t="s">
        <v>47</v>
      </c>
      <c r="F267" s="35" t="s">
        <v>47</v>
      </c>
      <c r="G267" s="35" t="s">
        <v>47</v>
      </c>
      <c r="H267" s="35" t="s">
        <v>47</v>
      </c>
      <c r="I267" s="35" t="s">
        <v>47</v>
      </c>
      <c r="J267" s="35" t="s">
        <v>47</v>
      </c>
      <c r="K267" s="35" t="s">
        <v>47</v>
      </c>
      <c r="L267" s="35" t="s">
        <v>47</v>
      </c>
      <c r="M267" s="35" t="s">
        <v>47</v>
      </c>
      <c r="N267" s="35" t="s">
        <v>47</v>
      </c>
      <c r="O267" s="35" t="s">
        <v>47</v>
      </c>
      <c r="P267" s="35" t="s">
        <v>47</v>
      </c>
      <c r="Q267" s="35" t="s">
        <v>47</v>
      </c>
      <c r="R267" s="35" t="s">
        <v>47</v>
      </c>
      <c r="S267" s="35" t="s">
        <v>47</v>
      </c>
      <c r="T267" s="35" t="s">
        <v>47</v>
      </c>
      <c r="U267" s="35" t="s">
        <v>47</v>
      </c>
      <c r="V267" s="35" t="s">
        <v>47</v>
      </c>
      <c r="W267" s="35" t="s">
        <v>47</v>
      </c>
      <c r="X267" s="35" t="s">
        <v>47</v>
      </c>
      <c r="Y267" s="35" t="s">
        <v>47</v>
      </c>
      <c r="Z267" s="35" t="s">
        <v>47</v>
      </c>
      <c r="AA267" s="35" t="s">
        <v>47</v>
      </c>
      <c r="AB267" s="35" t="s">
        <v>47</v>
      </c>
    </row>
    <row r="268" spans="1:28" s="7" customFormat="1" ht="15.75" customHeight="1" x14ac:dyDescent="0.25">
      <c r="A268" s="36" t="s">
        <v>432</v>
      </c>
      <c r="B268" s="43" t="s">
        <v>416</v>
      </c>
      <c r="C268" s="38" t="s">
        <v>36</v>
      </c>
      <c r="D268" s="35" t="s">
        <v>47</v>
      </c>
      <c r="E268" s="35" t="s">
        <v>47</v>
      </c>
      <c r="F268" s="35" t="s">
        <v>47</v>
      </c>
      <c r="G268" s="35" t="s">
        <v>47</v>
      </c>
      <c r="H268" s="35" t="s">
        <v>47</v>
      </c>
      <c r="I268" s="35" t="s">
        <v>47</v>
      </c>
      <c r="J268" s="35" t="s">
        <v>47</v>
      </c>
      <c r="K268" s="35" t="s">
        <v>47</v>
      </c>
      <c r="L268" s="35" t="s">
        <v>47</v>
      </c>
      <c r="M268" s="35" t="s">
        <v>47</v>
      </c>
      <c r="N268" s="35" t="s">
        <v>47</v>
      </c>
      <c r="O268" s="35" t="s">
        <v>47</v>
      </c>
      <c r="P268" s="35" t="s">
        <v>47</v>
      </c>
      <c r="Q268" s="35" t="s">
        <v>47</v>
      </c>
      <c r="R268" s="35" t="s">
        <v>47</v>
      </c>
      <c r="S268" s="35" t="s">
        <v>47</v>
      </c>
      <c r="T268" s="35" t="s">
        <v>47</v>
      </c>
      <c r="U268" s="35" t="s">
        <v>47</v>
      </c>
      <c r="V268" s="35" t="s">
        <v>47</v>
      </c>
      <c r="W268" s="35" t="s">
        <v>47</v>
      </c>
      <c r="X268" s="35" t="s">
        <v>47</v>
      </c>
      <c r="Y268" s="35" t="s">
        <v>47</v>
      </c>
      <c r="Z268" s="35" t="s">
        <v>47</v>
      </c>
      <c r="AA268" s="35" t="s">
        <v>47</v>
      </c>
      <c r="AB268" s="35" t="s">
        <v>47</v>
      </c>
    </row>
    <row r="269" spans="1:28" s="7" customFormat="1" x14ac:dyDescent="0.25">
      <c r="A269" s="36" t="s">
        <v>433</v>
      </c>
      <c r="B269" s="40" t="s">
        <v>434</v>
      </c>
      <c r="C269" s="38" t="s">
        <v>36</v>
      </c>
      <c r="D269" s="35">
        <v>0</v>
      </c>
      <c r="E269" s="35">
        <v>0</v>
      </c>
      <c r="F269" s="35">
        <v>0</v>
      </c>
      <c r="G269" s="35">
        <v>0</v>
      </c>
      <c r="H269" s="35">
        <v>0</v>
      </c>
      <c r="I269" s="35">
        <v>0</v>
      </c>
      <c r="J269" s="35">
        <v>0</v>
      </c>
      <c r="K269" s="35">
        <v>0</v>
      </c>
      <c r="L269" s="35">
        <v>0</v>
      </c>
      <c r="M269" s="35">
        <v>0</v>
      </c>
      <c r="N269" s="35">
        <v>0</v>
      </c>
      <c r="O269" s="35">
        <v>0</v>
      </c>
      <c r="P269" s="35">
        <v>0</v>
      </c>
      <c r="Q269" s="35">
        <v>0</v>
      </c>
      <c r="R269" s="35">
        <v>0</v>
      </c>
      <c r="S269" s="35">
        <v>0</v>
      </c>
      <c r="T269" s="35">
        <v>0</v>
      </c>
      <c r="U269" s="35">
        <v>0</v>
      </c>
      <c r="V269" s="35">
        <v>0</v>
      </c>
      <c r="W269" s="35">
        <v>0</v>
      </c>
      <c r="X269" s="35">
        <v>0</v>
      </c>
      <c r="Y269" s="35">
        <v>0</v>
      </c>
      <c r="Z269" s="35">
        <v>0</v>
      </c>
      <c r="AA269" s="35" t="s">
        <v>47</v>
      </c>
      <c r="AB269" s="35" t="s">
        <v>47</v>
      </c>
    </row>
    <row r="270" spans="1:28" s="7" customFormat="1" ht="15.75" customHeight="1" x14ac:dyDescent="0.25">
      <c r="A270" s="36" t="s">
        <v>435</v>
      </c>
      <c r="B270" s="43" t="s">
        <v>416</v>
      </c>
      <c r="C270" s="38" t="s">
        <v>36</v>
      </c>
      <c r="D270" s="35">
        <v>0</v>
      </c>
      <c r="E270" s="35">
        <v>0</v>
      </c>
      <c r="F270" s="35">
        <v>0</v>
      </c>
      <c r="G270" s="35">
        <v>0</v>
      </c>
      <c r="H270" s="35">
        <v>0</v>
      </c>
      <c r="I270" s="35">
        <v>0</v>
      </c>
      <c r="J270" s="35">
        <v>0</v>
      </c>
      <c r="K270" s="35">
        <v>0</v>
      </c>
      <c r="L270" s="35">
        <v>0</v>
      </c>
      <c r="M270" s="35">
        <v>0</v>
      </c>
      <c r="N270" s="35">
        <v>0</v>
      </c>
      <c r="O270" s="35">
        <v>0</v>
      </c>
      <c r="P270" s="35">
        <v>0</v>
      </c>
      <c r="Q270" s="35">
        <v>0</v>
      </c>
      <c r="R270" s="35">
        <v>0</v>
      </c>
      <c r="S270" s="35">
        <v>0</v>
      </c>
      <c r="T270" s="35">
        <v>0</v>
      </c>
      <c r="U270" s="35">
        <v>0</v>
      </c>
      <c r="V270" s="35">
        <v>0</v>
      </c>
      <c r="W270" s="35">
        <v>0</v>
      </c>
      <c r="X270" s="35">
        <v>0</v>
      </c>
      <c r="Y270" s="35">
        <v>0</v>
      </c>
      <c r="Z270" s="35">
        <v>0</v>
      </c>
      <c r="AA270" s="35" t="s">
        <v>47</v>
      </c>
      <c r="AB270" s="35" t="s">
        <v>47</v>
      </c>
    </row>
    <row r="271" spans="1:28" s="7" customFormat="1" ht="15.75" customHeight="1" x14ac:dyDescent="0.25">
      <c r="A271" s="36" t="s">
        <v>436</v>
      </c>
      <c r="B271" s="40" t="s">
        <v>437</v>
      </c>
      <c r="C271" s="38" t="s">
        <v>36</v>
      </c>
      <c r="D271" s="35">
        <v>0</v>
      </c>
      <c r="E271" s="35">
        <v>0</v>
      </c>
      <c r="F271" s="35">
        <v>0</v>
      </c>
      <c r="G271" s="35">
        <v>0</v>
      </c>
      <c r="H271" s="35">
        <v>0</v>
      </c>
      <c r="I271" s="35">
        <v>0</v>
      </c>
      <c r="J271" s="35">
        <v>0</v>
      </c>
      <c r="K271" s="35">
        <v>0</v>
      </c>
      <c r="L271" s="35">
        <v>1095.4471864700006</v>
      </c>
      <c r="M271" s="35">
        <v>0</v>
      </c>
      <c r="N271" s="35">
        <v>0</v>
      </c>
      <c r="O271" s="35">
        <v>0</v>
      </c>
      <c r="P271" s="35">
        <v>0</v>
      </c>
      <c r="Q271" s="35">
        <v>0</v>
      </c>
      <c r="R271" s="35">
        <v>0</v>
      </c>
      <c r="S271" s="35">
        <v>0</v>
      </c>
      <c r="T271" s="35">
        <v>0</v>
      </c>
      <c r="U271" s="35">
        <v>0</v>
      </c>
      <c r="V271" s="35">
        <v>0</v>
      </c>
      <c r="W271" s="35">
        <v>0</v>
      </c>
      <c r="X271" s="35">
        <v>0</v>
      </c>
      <c r="Y271" s="35">
        <v>0</v>
      </c>
      <c r="Z271" s="35">
        <v>0</v>
      </c>
      <c r="AA271" s="35" t="s">
        <v>47</v>
      </c>
      <c r="AB271" s="35" t="s">
        <v>47</v>
      </c>
    </row>
    <row r="272" spans="1:28" s="7" customFormat="1" ht="15.75" customHeight="1" x14ac:dyDescent="0.25">
      <c r="A272" s="36" t="s">
        <v>438</v>
      </c>
      <c r="B272" s="43" t="s">
        <v>416</v>
      </c>
      <c r="C272" s="38" t="s">
        <v>36</v>
      </c>
      <c r="D272" s="35">
        <v>0</v>
      </c>
      <c r="E272" s="35">
        <v>0</v>
      </c>
      <c r="F272" s="35">
        <v>0</v>
      </c>
      <c r="G272" s="35">
        <v>0</v>
      </c>
      <c r="H272" s="35">
        <v>0</v>
      </c>
      <c r="I272" s="35">
        <v>0</v>
      </c>
      <c r="J272" s="35">
        <v>0</v>
      </c>
      <c r="K272" s="35">
        <v>0</v>
      </c>
      <c r="L272" s="35">
        <v>349.72151067999994</v>
      </c>
      <c r="M272" s="35">
        <v>0</v>
      </c>
      <c r="N272" s="35">
        <v>0</v>
      </c>
      <c r="O272" s="35">
        <v>0</v>
      </c>
      <c r="P272" s="35">
        <v>0</v>
      </c>
      <c r="Q272" s="35">
        <v>0</v>
      </c>
      <c r="R272" s="35">
        <v>0</v>
      </c>
      <c r="S272" s="35">
        <v>0</v>
      </c>
      <c r="T272" s="35">
        <v>0</v>
      </c>
      <c r="U272" s="35">
        <v>0</v>
      </c>
      <c r="V272" s="35">
        <v>0</v>
      </c>
      <c r="W272" s="35">
        <v>0</v>
      </c>
      <c r="X272" s="35">
        <v>0</v>
      </c>
      <c r="Y272" s="35">
        <v>0</v>
      </c>
      <c r="Z272" s="35">
        <v>0</v>
      </c>
      <c r="AA272" s="35" t="s">
        <v>47</v>
      </c>
      <c r="AB272" s="35" t="s">
        <v>47</v>
      </c>
    </row>
    <row r="273" spans="1:28" s="7" customFormat="1" ht="15.75" customHeight="1" x14ac:dyDescent="0.25">
      <c r="A273" s="36" t="s">
        <v>439</v>
      </c>
      <c r="B273" s="40" t="s">
        <v>440</v>
      </c>
      <c r="C273" s="38" t="s">
        <v>36</v>
      </c>
      <c r="D273" s="35" t="s">
        <v>47</v>
      </c>
      <c r="E273" s="35" t="s">
        <v>47</v>
      </c>
      <c r="F273" s="35" t="s">
        <v>47</v>
      </c>
      <c r="G273" s="35" t="s">
        <v>47</v>
      </c>
      <c r="H273" s="35" t="s">
        <v>47</v>
      </c>
      <c r="I273" s="35" t="s">
        <v>47</v>
      </c>
      <c r="J273" s="35" t="s">
        <v>47</v>
      </c>
      <c r="K273" s="35" t="s">
        <v>47</v>
      </c>
      <c r="L273" s="35" t="s">
        <v>47</v>
      </c>
      <c r="M273" s="35" t="s">
        <v>47</v>
      </c>
      <c r="N273" s="35" t="s">
        <v>47</v>
      </c>
      <c r="O273" s="35" t="s">
        <v>47</v>
      </c>
      <c r="P273" s="35" t="s">
        <v>47</v>
      </c>
      <c r="Q273" s="35" t="s">
        <v>47</v>
      </c>
      <c r="R273" s="35" t="s">
        <v>47</v>
      </c>
      <c r="S273" s="35" t="s">
        <v>47</v>
      </c>
      <c r="T273" s="35" t="s">
        <v>47</v>
      </c>
      <c r="U273" s="35" t="s">
        <v>47</v>
      </c>
      <c r="V273" s="35" t="s">
        <v>47</v>
      </c>
      <c r="W273" s="35" t="s">
        <v>47</v>
      </c>
      <c r="X273" s="35" t="s">
        <v>47</v>
      </c>
      <c r="Y273" s="35" t="s">
        <v>47</v>
      </c>
      <c r="Z273" s="35" t="s">
        <v>47</v>
      </c>
      <c r="AA273" s="35" t="s">
        <v>47</v>
      </c>
      <c r="AB273" s="35" t="s">
        <v>47</v>
      </c>
    </row>
    <row r="274" spans="1:28" s="7" customFormat="1" ht="15.75" customHeight="1" x14ac:dyDescent="0.25">
      <c r="A274" s="36" t="s">
        <v>441</v>
      </c>
      <c r="B274" s="43" t="s">
        <v>416</v>
      </c>
      <c r="C274" s="38" t="s">
        <v>36</v>
      </c>
      <c r="D274" s="35" t="s">
        <v>47</v>
      </c>
      <c r="E274" s="35" t="s">
        <v>47</v>
      </c>
      <c r="F274" s="35" t="s">
        <v>47</v>
      </c>
      <c r="G274" s="35" t="s">
        <v>47</v>
      </c>
      <c r="H274" s="35" t="s">
        <v>47</v>
      </c>
      <c r="I274" s="35" t="s">
        <v>47</v>
      </c>
      <c r="J274" s="35" t="s">
        <v>47</v>
      </c>
      <c r="K274" s="35" t="s">
        <v>47</v>
      </c>
      <c r="L274" s="35" t="s">
        <v>47</v>
      </c>
      <c r="M274" s="35" t="s">
        <v>47</v>
      </c>
      <c r="N274" s="35" t="s">
        <v>47</v>
      </c>
      <c r="O274" s="35" t="s">
        <v>47</v>
      </c>
      <c r="P274" s="35" t="s">
        <v>47</v>
      </c>
      <c r="Q274" s="35" t="s">
        <v>47</v>
      </c>
      <c r="R274" s="35" t="s">
        <v>47</v>
      </c>
      <c r="S274" s="35" t="s">
        <v>47</v>
      </c>
      <c r="T274" s="35" t="s">
        <v>47</v>
      </c>
      <c r="U274" s="35" t="s">
        <v>47</v>
      </c>
      <c r="V274" s="35" t="s">
        <v>47</v>
      </c>
      <c r="W274" s="35" t="s">
        <v>47</v>
      </c>
      <c r="X274" s="35" t="s">
        <v>47</v>
      </c>
      <c r="Y274" s="35" t="s">
        <v>47</v>
      </c>
      <c r="Z274" s="35" t="s">
        <v>47</v>
      </c>
      <c r="AA274" s="35" t="s">
        <v>47</v>
      </c>
      <c r="AB274" s="35" t="s">
        <v>47</v>
      </c>
    </row>
    <row r="275" spans="1:28" s="7" customFormat="1" ht="31.5" customHeight="1" x14ac:dyDescent="0.25">
      <c r="A275" s="36" t="s">
        <v>442</v>
      </c>
      <c r="B275" s="41" t="s">
        <v>443</v>
      </c>
      <c r="C275" s="38" t="s">
        <v>36</v>
      </c>
      <c r="D275" s="35" t="s">
        <v>47</v>
      </c>
      <c r="E275" s="35" t="s">
        <v>47</v>
      </c>
      <c r="F275" s="35" t="s">
        <v>47</v>
      </c>
      <c r="G275" s="35" t="s">
        <v>47</v>
      </c>
      <c r="H275" s="35" t="s">
        <v>47</v>
      </c>
      <c r="I275" s="35" t="s">
        <v>47</v>
      </c>
      <c r="J275" s="35" t="s">
        <v>47</v>
      </c>
      <c r="K275" s="35" t="s">
        <v>47</v>
      </c>
      <c r="L275" s="35" t="s">
        <v>47</v>
      </c>
      <c r="M275" s="35" t="s">
        <v>47</v>
      </c>
      <c r="N275" s="35" t="s">
        <v>47</v>
      </c>
      <c r="O275" s="35" t="s">
        <v>47</v>
      </c>
      <c r="P275" s="35" t="s">
        <v>47</v>
      </c>
      <c r="Q275" s="35" t="s">
        <v>47</v>
      </c>
      <c r="R275" s="35" t="s">
        <v>47</v>
      </c>
      <c r="S275" s="35" t="s">
        <v>47</v>
      </c>
      <c r="T275" s="35" t="s">
        <v>47</v>
      </c>
      <c r="U275" s="35" t="s">
        <v>47</v>
      </c>
      <c r="V275" s="35" t="s">
        <v>47</v>
      </c>
      <c r="W275" s="35" t="s">
        <v>47</v>
      </c>
      <c r="X275" s="35" t="s">
        <v>47</v>
      </c>
      <c r="Y275" s="35" t="s">
        <v>47</v>
      </c>
      <c r="Z275" s="35" t="s">
        <v>47</v>
      </c>
      <c r="AA275" s="35" t="s">
        <v>47</v>
      </c>
      <c r="AB275" s="35" t="s">
        <v>47</v>
      </c>
    </row>
    <row r="276" spans="1:28" s="7" customFormat="1" ht="15.75" customHeight="1" x14ac:dyDescent="0.25">
      <c r="A276" s="36" t="s">
        <v>444</v>
      </c>
      <c r="B276" s="43" t="s">
        <v>416</v>
      </c>
      <c r="C276" s="38" t="s">
        <v>36</v>
      </c>
      <c r="D276" s="35" t="s">
        <v>47</v>
      </c>
      <c r="E276" s="35" t="s">
        <v>47</v>
      </c>
      <c r="F276" s="35" t="s">
        <v>47</v>
      </c>
      <c r="G276" s="35" t="s">
        <v>47</v>
      </c>
      <c r="H276" s="35" t="s">
        <v>47</v>
      </c>
      <c r="I276" s="35" t="s">
        <v>47</v>
      </c>
      <c r="J276" s="35" t="s">
        <v>47</v>
      </c>
      <c r="K276" s="35" t="s">
        <v>47</v>
      </c>
      <c r="L276" s="35" t="s">
        <v>47</v>
      </c>
      <c r="M276" s="35" t="s">
        <v>47</v>
      </c>
      <c r="N276" s="35" t="s">
        <v>47</v>
      </c>
      <c r="O276" s="35" t="s">
        <v>47</v>
      </c>
      <c r="P276" s="35" t="s">
        <v>47</v>
      </c>
      <c r="Q276" s="35" t="s">
        <v>47</v>
      </c>
      <c r="R276" s="35" t="s">
        <v>47</v>
      </c>
      <c r="S276" s="35" t="s">
        <v>47</v>
      </c>
      <c r="T276" s="35" t="s">
        <v>47</v>
      </c>
      <c r="U276" s="35" t="s">
        <v>47</v>
      </c>
      <c r="V276" s="35" t="s">
        <v>47</v>
      </c>
      <c r="W276" s="35" t="s">
        <v>47</v>
      </c>
      <c r="X276" s="35" t="s">
        <v>47</v>
      </c>
      <c r="Y276" s="35" t="s">
        <v>47</v>
      </c>
      <c r="Z276" s="35" t="s">
        <v>47</v>
      </c>
      <c r="AA276" s="35" t="s">
        <v>47</v>
      </c>
      <c r="AB276" s="35" t="s">
        <v>47</v>
      </c>
    </row>
    <row r="277" spans="1:28" s="7" customFormat="1" ht="15.75" customHeight="1" x14ac:dyDescent="0.25">
      <c r="A277" s="36" t="s">
        <v>445</v>
      </c>
      <c r="B277" s="43" t="s">
        <v>61</v>
      </c>
      <c r="C277" s="38" t="s">
        <v>36</v>
      </c>
      <c r="D277" s="35" t="s">
        <v>47</v>
      </c>
      <c r="E277" s="35" t="s">
        <v>47</v>
      </c>
      <c r="F277" s="35" t="s">
        <v>47</v>
      </c>
      <c r="G277" s="35" t="s">
        <v>47</v>
      </c>
      <c r="H277" s="35" t="s">
        <v>47</v>
      </c>
      <c r="I277" s="35" t="s">
        <v>47</v>
      </c>
      <c r="J277" s="35" t="s">
        <v>47</v>
      </c>
      <c r="K277" s="35" t="s">
        <v>47</v>
      </c>
      <c r="L277" s="35" t="s">
        <v>47</v>
      </c>
      <c r="M277" s="35" t="s">
        <v>47</v>
      </c>
      <c r="N277" s="35" t="s">
        <v>47</v>
      </c>
      <c r="O277" s="35" t="s">
        <v>47</v>
      </c>
      <c r="P277" s="35" t="s">
        <v>47</v>
      </c>
      <c r="Q277" s="35" t="s">
        <v>47</v>
      </c>
      <c r="R277" s="35" t="s">
        <v>47</v>
      </c>
      <c r="S277" s="35" t="s">
        <v>47</v>
      </c>
      <c r="T277" s="35" t="s">
        <v>47</v>
      </c>
      <c r="U277" s="35" t="s">
        <v>47</v>
      </c>
      <c r="V277" s="35" t="s">
        <v>47</v>
      </c>
      <c r="W277" s="35" t="s">
        <v>47</v>
      </c>
      <c r="X277" s="35" t="s">
        <v>47</v>
      </c>
      <c r="Y277" s="35" t="s">
        <v>47</v>
      </c>
      <c r="Z277" s="35" t="s">
        <v>47</v>
      </c>
      <c r="AA277" s="35" t="s">
        <v>47</v>
      </c>
      <c r="AB277" s="35" t="s">
        <v>47</v>
      </c>
    </row>
    <row r="278" spans="1:28" s="7" customFormat="1" ht="15.75" customHeight="1" x14ac:dyDescent="0.25">
      <c r="A278" s="36" t="s">
        <v>446</v>
      </c>
      <c r="B278" s="44" t="s">
        <v>416</v>
      </c>
      <c r="C278" s="38" t="s">
        <v>36</v>
      </c>
      <c r="D278" s="35" t="s">
        <v>47</v>
      </c>
      <c r="E278" s="35" t="s">
        <v>47</v>
      </c>
      <c r="F278" s="35" t="s">
        <v>47</v>
      </c>
      <c r="G278" s="35" t="s">
        <v>47</v>
      </c>
      <c r="H278" s="35" t="s">
        <v>47</v>
      </c>
      <c r="I278" s="35" t="s">
        <v>47</v>
      </c>
      <c r="J278" s="35" t="s">
        <v>47</v>
      </c>
      <c r="K278" s="35" t="s">
        <v>47</v>
      </c>
      <c r="L278" s="35" t="s">
        <v>47</v>
      </c>
      <c r="M278" s="35" t="s">
        <v>47</v>
      </c>
      <c r="N278" s="35" t="s">
        <v>47</v>
      </c>
      <c r="O278" s="35" t="s">
        <v>47</v>
      </c>
      <c r="P278" s="35" t="s">
        <v>47</v>
      </c>
      <c r="Q278" s="35" t="s">
        <v>47</v>
      </c>
      <c r="R278" s="35" t="s">
        <v>47</v>
      </c>
      <c r="S278" s="35" t="s">
        <v>47</v>
      </c>
      <c r="T278" s="35" t="s">
        <v>47</v>
      </c>
      <c r="U278" s="35" t="s">
        <v>47</v>
      </c>
      <c r="V278" s="35" t="s">
        <v>47</v>
      </c>
      <c r="W278" s="35" t="s">
        <v>47</v>
      </c>
      <c r="X278" s="35" t="s">
        <v>47</v>
      </c>
      <c r="Y278" s="35" t="s">
        <v>47</v>
      </c>
      <c r="Z278" s="35" t="s">
        <v>47</v>
      </c>
      <c r="AA278" s="35" t="s">
        <v>47</v>
      </c>
      <c r="AB278" s="35" t="s">
        <v>47</v>
      </c>
    </row>
    <row r="279" spans="1:28" s="7" customFormat="1" ht="15.75" customHeight="1" x14ac:dyDescent="0.25">
      <c r="A279" s="36" t="s">
        <v>447</v>
      </c>
      <c r="B279" s="43" t="s">
        <v>63</v>
      </c>
      <c r="C279" s="38" t="s">
        <v>36</v>
      </c>
      <c r="D279" s="35" t="s">
        <v>47</v>
      </c>
      <c r="E279" s="35" t="s">
        <v>47</v>
      </c>
      <c r="F279" s="35" t="s">
        <v>47</v>
      </c>
      <c r="G279" s="35" t="s">
        <v>47</v>
      </c>
      <c r="H279" s="35" t="s">
        <v>47</v>
      </c>
      <c r="I279" s="35" t="s">
        <v>47</v>
      </c>
      <c r="J279" s="35" t="s">
        <v>47</v>
      </c>
      <c r="K279" s="35" t="s">
        <v>47</v>
      </c>
      <c r="L279" s="35" t="s">
        <v>47</v>
      </c>
      <c r="M279" s="35" t="s">
        <v>47</v>
      </c>
      <c r="N279" s="35" t="s">
        <v>47</v>
      </c>
      <c r="O279" s="35" t="s">
        <v>47</v>
      </c>
      <c r="P279" s="35" t="s">
        <v>47</v>
      </c>
      <c r="Q279" s="35" t="s">
        <v>47</v>
      </c>
      <c r="R279" s="35" t="s">
        <v>47</v>
      </c>
      <c r="S279" s="35" t="s">
        <v>47</v>
      </c>
      <c r="T279" s="35" t="s">
        <v>47</v>
      </c>
      <c r="U279" s="35" t="s">
        <v>47</v>
      </c>
      <c r="V279" s="35" t="s">
        <v>47</v>
      </c>
      <c r="W279" s="35" t="s">
        <v>47</v>
      </c>
      <c r="X279" s="35" t="s">
        <v>47</v>
      </c>
      <c r="Y279" s="35" t="s">
        <v>47</v>
      </c>
      <c r="Z279" s="35" t="s">
        <v>47</v>
      </c>
      <c r="AA279" s="35" t="s">
        <v>47</v>
      </c>
      <c r="AB279" s="35" t="s">
        <v>47</v>
      </c>
    </row>
    <row r="280" spans="1:28" s="7" customFormat="1" ht="15.75" customHeight="1" x14ac:dyDescent="0.25">
      <c r="A280" s="36" t="s">
        <v>448</v>
      </c>
      <c r="B280" s="44" t="s">
        <v>416</v>
      </c>
      <c r="C280" s="38" t="s">
        <v>36</v>
      </c>
      <c r="D280" s="35" t="s">
        <v>47</v>
      </c>
      <c r="E280" s="35" t="s">
        <v>47</v>
      </c>
      <c r="F280" s="35" t="s">
        <v>47</v>
      </c>
      <c r="G280" s="35" t="s">
        <v>47</v>
      </c>
      <c r="H280" s="35" t="s">
        <v>47</v>
      </c>
      <c r="I280" s="35" t="s">
        <v>47</v>
      </c>
      <c r="J280" s="35" t="s">
        <v>47</v>
      </c>
      <c r="K280" s="35" t="s">
        <v>47</v>
      </c>
      <c r="L280" s="35" t="s">
        <v>47</v>
      </c>
      <c r="M280" s="35" t="s">
        <v>47</v>
      </c>
      <c r="N280" s="35" t="s">
        <v>47</v>
      </c>
      <c r="O280" s="35" t="s">
        <v>47</v>
      </c>
      <c r="P280" s="35" t="s">
        <v>47</v>
      </c>
      <c r="Q280" s="35" t="s">
        <v>47</v>
      </c>
      <c r="R280" s="35" t="s">
        <v>47</v>
      </c>
      <c r="S280" s="35" t="s">
        <v>47</v>
      </c>
      <c r="T280" s="35" t="s">
        <v>47</v>
      </c>
      <c r="U280" s="35" t="s">
        <v>47</v>
      </c>
      <c r="V280" s="35" t="s">
        <v>47</v>
      </c>
      <c r="W280" s="35" t="s">
        <v>47</v>
      </c>
      <c r="X280" s="35" t="s">
        <v>47</v>
      </c>
      <c r="Y280" s="35" t="s">
        <v>47</v>
      </c>
      <c r="Z280" s="35" t="s">
        <v>47</v>
      </c>
      <c r="AA280" s="35" t="s">
        <v>47</v>
      </c>
      <c r="AB280" s="35" t="s">
        <v>47</v>
      </c>
    </row>
    <row r="281" spans="1:28" s="7" customFormat="1" x14ac:dyDescent="0.25">
      <c r="A281" s="36" t="s">
        <v>449</v>
      </c>
      <c r="B281" s="41" t="s">
        <v>450</v>
      </c>
      <c r="C281" s="38" t="s">
        <v>36</v>
      </c>
      <c r="D281" s="35">
        <v>277.04653672940003</v>
      </c>
      <c r="E281" s="35">
        <v>365.26558269740082</v>
      </c>
      <c r="F281" s="35">
        <v>480.40231039999935</v>
      </c>
      <c r="G281" s="35">
        <v>211.54990214300051</v>
      </c>
      <c r="H281" s="35">
        <v>265.95059091055066</v>
      </c>
      <c r="I281" s="35">
        <v>209.11632374300007</v>
      </c>
      <c r="J281" s="35">
        <v>181.91759336424619</v>
      </c>
      <c r="K281" s="35">
        <v>75.479910833102878</v>
      </c>
      <c r="L281" s="35">
        <v>235.57358059146304</v>
      </c>
      <c r="M281" s="35">
        <v>79.379910833102883</v>
      </c>
      <c r="N281" s="35">
        <v>155.28836246937408</v>
      </c>
      <c r="O281" s="35">
        <v>79.17991083310288</v>
      </c>
      <c r="P281" s="35">
        <v>136.23251574457413</v>
      </c>
      <c r="Q281" s="35">
        <v>77.630376083103002</v>
      </c>
      <c r="R281" s="35">
        <v>135.94749722457391</v>
      </c>
      <c r="S281" s="35">
        <v>77.203367083102933</v>
      </c>
      <c r="T281" s="35">
        <v>135.88807499457414</v>
      </c>
      <c r="U281" s="35">
        <v>77.203367083102933</v>
      </c>
      <c r="V281" s="35">
        <v>133.29251579457411</v>
      </c>
      <c r="W281" s="35">
        <v>77.203367083102933</v>
      </c>
      <c r="X281" s="35">
        <v>133.38164285558662</v>
      </c>
      <c r="Y281" s="35">
        <v>77.203367083102933</v>
      </c>
      <c r="Z281" s="35">
        <v>128.56257078944208</v>
      </c>
      <c r="AA281" s="35" t="s">
        <v>47</v>
      </c>
      <c r="AB281" s="35" t="s">
        <v>47</v>
      </c>
    </row>
    <row r="282" spans="1:28" s="7" customFormat="1" ht="15.75" customHeight="1" x14ac:dyDescent="0.25">
      <c r="A282" s="36" t="s">
        <v>451</v>
      </c>
      <c r="B282" s="43" t="s">
        <v>416</v>
      </c>
      <c r="C282" s="38" t="s">
        <v>36</v>
      </c>
      <c r="D282" s="35">
        <v>0</v>
      </c>
      <c r="E282" s="35">
        <v>0</v>
      </c>
      <c r="F282" s="35">
        <v>0</v>
      </c>
      <c r="G282" s="35">
        <v>42.309980428600106</v>
      </c>
      <c r="H282" s="35">
        <v>0</v>
      </c>
      <c r="I282" s="35">
        <v>41.823264748600018</v>
      </c>
      <c r="J282" s="35">
        <v>0</v>
      </c>
      <c r="K282" s="35">
        <v>0</v>
      </c>
      <c r="L282" s="35">
        <v>63.789159319254168</v>
      </c>
      <c r="M282" s="35">
        <v>0</v>
      </c>
      <c r="N282" s="35">
        <v>41.898956430786768</v>
      </c>
      <c r="O282" s="35">
        <v>0</v>
      </c>
      <c r="P282" s="35">
        <v>36.757424427252431</v>
      </c>
      <c r="Q282" s="35">
        <v>0</v>
      </c>
      <c r="R282" s="35">
        <v>36.680522473571557</v>
      </c>
      <c r="S282" s="35">
        <v>0</v>
      </c>
      <c r="T282" s="35">
        <v>36.66448953094357</v>
      </c>
      <c r="U282" s="35">
        <v>0</v>
      </c>
      <c r="V282" s="35">
        <v>35.964171623972874</v>
      </c>
      <c r="W282" s="35">
        <v>0</v>
      </c>
      <c r="X282" s="35">
        <v>35.988219342407774</v>
      </c>
      <c r="Y282" s="35">
        <v>0</v>
      </c>
      <c r="Z282" s="35">
        <v>34.687966794554598</v>
      </c>
      <c r="AA282" s="35" t="s">
        <v>47</v>
      </c>
      <c r="AB282" s="35" t="s">
        <v>47</v>
      </c>
    </row>
    <row r="283" spans="1:28" s="7" customFormat="1" x14ac:dyDescent="0.25">
      <c r="A283" s="32" t="s">
        <v>452</v>
      </c>
      <c r="B283" s="42" t="s">
        <v>453</v>
      </c>
      <c r="C283" s="34" t="s">
        <v>36</v>
      </c>
      <c r="D283" s="35">
        <f>SUM(D284,D286,D291,D293,D295,D297,D299,D301,D303)</f>
        <v>1177.0326463946997</v>
      </c>
      <c r="E283" s="35">
        <f t="shared" ref="E283:Z283" si="93">SUM(E284,E286,E291,E293,E295,E297,E299,E301,E303)</f>
        <v>1845.7335721862</v>
      </c>
      <c r="F283" s="35">
        <f t="shared" si="93"/>
        <v>1669.1438317859001</v>
      </c>
      <c r="G283" s="35">
        <f t="shared" si="93"/>
        <v>1671.995081738517</v>
      </c>
      <c r="H283" s="35">
        <f t="shared" si="93"/>
        <v>1384.3282930795633</v>
      </c>
      <c r="I283" s="35">
        <f t="shared" si="93"/>
        <v>1365.8218241348095</v>
      </c>
      <c r="J283" s="35">
        <f t="shared" si="93"/>
        <v>1024.8771942549199</v>
      </c>
      <c r="K283" s="35">
        <f t="shared" si="93"/>
        <v>1275.5345773622166</v>
      </c>
      <c r="L283" s="35">
        <f t="shared" si="93"/>
        <v>2888.7434357596421</v>
      </c>
      <c r="M283" s="35">
        <f t="shared" si="93"/>
        <v>1087.2682939357546</v>
      </c>
      <c r="N283" s="35">
        <f t="shared" si="93"/>
        <v>993.70704035702533</v>
      </c>
      <c r="O283" s="35">
        <f t="shared" si="93"/>
        <v>1105.3249733007301</v>
      </c>
      <c r="P283" s="35">
        <f t="shared" si="93"/>
        <v>870.64766488121654</v>
      </c>
      <c r="Q283" s="35">
        <f t="shared" si="93"/>
        <v>1097.5838742717294</v>
      </c>
      <c r="R283" s="35">
        <f t="shared" si="93"/>
        <v>900.76906580954903</v>
      </c>
      <c r="S283" s="35">
        <f t="shared" si="93"/>
        <v>1020.5185817475076</v>
      </c>
      <c r="T283" s="35">
        <f t="shared" si="93"/>
        <v>909.83038761166893</v>
      </c>
      <c r="U283" s="35">
        <f t="shared" si="93"/>
        <v>1012.1455717337899</v>
      </c>
      <c r="V283" s="35">
        <f t="shared" si="93"/>
        <v>913.57135403441578</v>
      </c>
      <c r="W283" s="35">
        <f t="shared" si="93"/>
        <v>1006.900930774054</v>
      </c>
      <c r="X283" s="35">
        <f t="shared" si="93"/>
        <v>911.33328715250218</v>
      </c>
      <c r="Y283" s="35">
        <f t="shared" si="93"/>
        <v>1004.2287073758487</v>
      </c>
      <c r="Z283" s="35">
        <f t="shared" si="93"/>
        <v>928.52810941027303</v>
      </c>
      <c r="AA283" s="35" t="s">
        <v>47</v>
      </c>
      <c r="AB283" s="35" t="s">
        <v>47</v>
      </c>
    </row>
    <row r="284" spans="1:28" s="7" customFormat="1" x14ac:dyDescent="0.25">
      <c r="A284" s="36" t="s">
        <v>454</v>
      </c>
      <c r="B284" s="41" t="s">
        <v>455</v>
      </c>
      <c r="C284" s="38" t="s">
        <v>36</v>
      </c>
      <c r="D284" s="35">
        <v>0</v>
      </c>
      <c r="E284" s="35">
        <v>0</v>
      </c>
      <c r="F284" s="35">
        <v>0</v>
      </c>
      <c r="G284" s="35">
        <v>0</v>
      </c>
      <c r="H284" s="35">
        <v>0</v>
      </c>
      <c r="I284" s="35">
        <v>0</v>
      </c>
      <c r="J284" s="35">
        <v>0</v>
      </c>
      <c r="K284" s="35">
        <v>0</v>
      </c>
      <c r="L284" s="35">
        <v>0</v>
      </c>
      <c r="M284" s="35">
        <v>0</v>
      </c>
      <c r="N284" s="35">
        <v>0</v>
      </c>
      <c r="O284" s="35">
        <v>0</v>
      </c>
      <c r="P284" s="35">
        <v>0</v>
      </c>
      <c r="Q284" s="35">
        <v>0</v>
      </c>
      <c r="R284" s="35">
        <v>0</v>
      </c>
      <c r="S284" s="35">
        <v>0</v>
      </c>
      <c r="T284" s="35">
        <v>0</v>
      </c>
      <c r="U284" s="35">
        <v>0</v>
      </c>
      <c r="V284" s="35">
        <v>0</v>
      </c>
      <c r="W284" s="35">
        <v>0</v>
      </c>
      <c r="X284" s="35">
        <v>0</v>
      </c>
      <c r="Y284" s="35">
        <v>0</v>
      </c>
      <c r="Z284" s="35">
        <v>0</v>
      </c>
      <c r="AA284" s="35" t="s">
        <v>47</v>
      </c>
      <c r="AB284" s="35" t="s">
        <v>47</v>
      </c>
    </row>
    <row r="285" spans="1:28" s="7" customFormat="1" ht="15.75" customHeight="1" x14ac:dyDescent="0.25">
      <c r="A285" s="36" t="s">
        <v>456</v>
      </c>
      <c r="B285" s="43" t="s">
        <v>416</v>
      </c>
      <c r="C285" s="38" t="s">
        <v>36</v>
      </c>
      <c r="D285" s="35">
        <v>0</v>
      </c>
      <c r="E285" s="35">
        <v>0</v>
      </c>
      <c r="F285" s="35">
        <v>0</v>
      </c>
      <c r="G285" s="35">
        <v>0</v>
      </c>
      <c r="H285" s="35">
        <v>0</v>
      </c>
      <c r="I285" s="35">
        <v>0</v>
      </c>
      <c r="J285" s="35">
        <v>0</v>
      </c>
      <c r="K285" s="35">
        <v>0</v>
      </c>
      <c r="L285" s="35">
        <v>0</v>
      </c>
      <c r="M285" s="35">
        <v>0</v>
      </c>
      <c r="N285" s="35">
        <v>0</v>
      </c>
      <c r="O285" s="35">
        <v>0</v>
      </c>
      <c r="P285" s="35">
        <v>0</v>
      </c>
      <c r="Q285" s="35">
        <v>0</v>
      </c>
      <c r="R285" s="35">
        <v>0</v>
      </c>
      <c r="S285" s="35">
        <v>0</v>
      </c>
      <c r="T285" s="35">
        <v>0</v>
      </c>
      <c r="U285" s="35">
        <v>0</v>
      </c>
      <c r="V285" s="35">
        <v>0</v>
      </c>
      <c r="W285" s="35">
        <v>0</v>
      </c>
      <c r="X285" s="35">
        <v>0</v>
      </c>
      <c r="Y285" s="35">
        <v>0</v>
      </c>
      <c r="Z285" s="35">
        <v>0</v>
      </c>
      <c r="AA285" s="35" t="s">
        <v>47</v>
      </c>
      <c r="AB285" s="35" t="s">
        <v>47</v>
      </c>
    </row>
    <row r="286" spans="1:28" s="7" customFormat="1" x14ac:dyDescent="0.25">
      <c r="A286" s="36" t="s">
        <v>457</v>
      </c>
      <c r="B286" s="41" t="s">
        <v>458</v>
      </c>
      <c r="C286" s="38" t="s">
        <v>36</v>
      </c>
      <c r="D286" s="35">
        <f>D287+D289</f>
        <v>120.89843361</v>
      </c>
      <c r="E286" s="35">
        <f t="shared" ref="E286:Z286" si="94">E287+E289</f>
        <v>56.16745121000001</v>
      </c>
      <c r="F286" s="35">
        <f t="shared" si="94"/>
        <v>121.24359999999997</v>
      </c>
      <c r="G286" s="35">
        <f t="shared" si="94"/>
        <v>227.77362309631332</v>
      </c>
      <c r="H286" s="35">
        <f t="shared" si="94"/>
        <v>137.20652879999986</v>
      </c>
      <c r="I286" s="35">
        <f t="shared" si="94"/>
        <v>139.93895323366345</v>
      </c>
      <c r="J286" s="35">
        <f t="shared" si="94"/>
        <v>141.84420848999989</v>
      </c>
      <c r="K286" s="35">
        <f t="shared" si="94"/>
        <v>141.84420848999989</v>
      </c>
      <c r="L286" s="35">
        <f t="shared" si="94"/>
        <v>782.57825848999994</v>
      </c>
      <c r="M286" s="35">
        <f t="shared" si="94"/>
        <v>141.84420848999989</v>
      </c>
      <c r="N286" s="35">
        <f t="shared" si="94"/>
        <v>0</v>
      </c>
      <c r="O286" s="35">
        <f t="shared" si="94"/>
        <v>141.84420848999989</v>
      </c>
      <c r="P286" s="35">
        <f t="shared" si="94"/>
        <v>0</v>
      </c>
      <c r="Q286" s="35">
        <f t="shared" si="94"/>
        <v>141.84420848999989</v>
      </c>
      <c r="R286" s="35">
        <f t="shared" si="94"/>
        <v>0</v>
      </c>
      <c r="S286" s="35">
        <f t="shared" si="94"/>
        <v>141.84420848999989</v>
      </c>
      <c r="T286" s="35">
        <f t="shared" si="94"/>
        <v>0</v>
      </c>
      <c r="U286" s="35">
        <f t="shared" si="94"/>
        <v>141.84420848999989</v>
      </c>
      <c r="V286" s="35">
        <f t="shared" si="94"/>
        <v>0</v>
      </c>
      <c r="W286" s="35">
        <f t="shared" si="94"/>
        <v>141.84420848999989</v>
      </c>
      <c r="X286" s="35">
        <f t="shared" si="94"/>
        <v>0</v>
      </c>
      <c r="Y286" s="35">
        <f t="shared" si="94"/>
        <v>141.84420848999989</v>
      </c>
      <c r="Z286" s="35">
        <f t="shared" si="94"/>
        <v>0</v>
      </c>
      <c r="AA286" s="35" t="s">
        <v>47</v>
      </c>
      <c r="AB286" s="35" t="s">
        <v>47</v>
      </c>
    </row>
    <row r="287" spans="1:28" s="7" customFormat="1" x14ac:dyDescent="0.25">
      <c r="A287" s="36" t="s">
        <v>459</v>
      </c>
      <c r="B287" s="43" t="s">
        <v>286</v>
      </c>
      <c r="C287" s="38" t="s">
        <v>36</v>
      </c>
      <c r="D287" s="35">
        <v>0</v>
      </c>
      <c r="E287" s="35">
        <v>0</v>
      </c>
      <c r="F287" s="35">
        <v>0</v>
      </c>
      <c r="G287" s="35">
        <v>0</v>
      </c>
      <c r="H287" s="35">
        <v>0</v>
      </c>
      <c r="I287" s="35">
        <v>0</v>
      </c>
      <c r="J287" s="35">
        <v>0</v>
      </c>
      <c r="K287" s="35">
        <v>0</v>
      </c>
      <c r="L287" s="35">
        <v>713.38499999999999</v>
      </c>
      <c r="M287" s="35">
        <v>0</v>
      </c>
      <c r="N287" s="35">
        <v>0</v>
      </c>
      <c r="O287" s="35">
        <v>0</v>
      </c>
      <c r="P287" s="35">
        <v>0</v>
      </c>
      <c r="Q287" s="35">
        <v>0</v>
      </c>
      <c r="R287" s="35">
        <v>0</v>
      </c>
      <c r="S287" s="35">
        <v>0</v>
      </c>
      <c r="T287" s="35">
        <v>0</v>
      </c>
      <c r="U287" s="35">
        <v>0</v>
      </c>
      <c r="V287" s="35">
        <v>0</v>
      </c>
      <c r="W287" s="35">
        <v>0</v>
      </c>
      <c r="X287" s="35">
        <v>0</v>
      </c>
      <c r="Y287" s="35">
        <v>0</v>
      </c>
      <c r="Z287" s="35">
        <v>0</v>
      </c>
      <c r="AA287" s="35" t="s">
        <v>47</v>
      </c>
      <c r="AB287" s="35" t="s">
        <v>47</v>
      </c>
    </row>
    <row r="288" spans="1:28" s="7" customFormat="1" x14ac:dyDescent="0.25">
      <c r="A288" s="36" t="s">
        <v>460</v>
      </c>
      <c r="B288" s="44" t="s">
        <v>416</v>
      </c>
      <c r="C288" s="38" t="s">
        <v>36</v>
      </c>
      <c r="D288" s="35">
        <v>0</v>
      </c>
      <c r="E288" s="35">
        <v>0</v>
      </c>
      <c r="F288" s="35">
        <v>0</v>
      </c>
      <c r="G288" s="35">
        <v>0</v>
      </c>
      <c r="H288" s="35">
        <v>0</v>
      </c>
      <c r="I288" s="35">
        <v>0</v>
      </c>
      <c r="J288" s="35">
        <v>0</v>
      </c>
      <c r="K288" s="35">
        <v>0</v>
      </c>
      <c r="L288" s="35">
        <v>0</v>
      </c>
      <c r="M288" s="35">
        <v>0</v>
      </c>
      <c r="N288" s="35">
        <v>0</v>
      </c>
      <c r="O288" s="35">
        <v>0</v>
      </c>
      <c r="P288" s="35">
        <v>0</v>
      </c>
      <c r="Q288" s="35">
        <v>0</v>
      </c>
      <c r="R288" s="35">
        <v>0</v>
      </c>
      <c r="S288" s="35">
        <v>0</v>
      </c>
      <c r="T288" s="35">
        <v>0</v>
      </c>
      <c r="U288" s="35">
        <v>0</v>
      </c>
      <c r="V288" s="35">
        <v>0</v>
      </c>
      <c r="W288" s="35">
        <v>0</v>
      </c>
      <c r="X288" s="35">
        <v>0</v>
      </c>
      <c r="Y288" s="35">
        <v>0</v>
      </c>
      <c r="Z288" s="35">
        <v>0</v>
      </c>
      <c r="AA288" s="35" t="s">
        <v>47</v>
      </c>
      <c r="AB288" s="35" t="s">
        <v>47</v>
      </c>
    </row>
    <row r="289" spans="1:28" s="7" customFormat="1" x14ac:dyDescent="0.25">
      <c r="A289" s="36" t="s">
        <v>461</v>
      </c>
      <c r="B289" s="43" t="s">
        <v>462</v>
      </c>
      <c r="C289" s="38" t="s">
        <v>36</v>
      </c>
      <c r="D289" s="35">
        <v>120.89843361</v>
      </c>
      <c r="E289" s="35">
        <v>56.16745121000001</v>
      </c>
      <c r="F289" s="35">
        <v>121.24359999999997</v>
      </c>
      <c r="G289" s="35">
        <v>227.77362309631332</v>
      </c>
      <c r="H289" s="35">
        <v>137.20652879999986</v>
      </c>
      <c r="I289" s="35">
        <v>139.93895323366345</v>
      </c>
      <c r="J289" s="35">
        <v>141.84420848999989</v>
      </c>
      <c r="K289" s="35">
        <v>141.84420848999989</v>
      </c>
      <c r="L289" s="35">
        <v>69.19325848999992</v>
      </c>
      <c r="M289" s="35">
        <v>141.84420848999989</v>
      </c>
      <c r="N289" s="35">
        <v>0</v>
      </c>
      <c r="O289" s="35">
        <v>141.84420848999989</v>
      </c>
      <c r="P289" s="35">
        <v>0</v>
      </c>
      <c r="Q289" s="35">
        <v>141.84420848999989</v>
      </c>
      <c r="R289" s="35">
        <v>0</v>
      </c>
      <c r="S289" s="35">
        <v>141.84420848999989</v>
      </c>
      <c r="T289" s="35">
        <v>0</v>
      </c>
      <c r="U289" s="35">
        <v>141.84420848999989</v>
      </c>
      <c r="V289" s="35">
        <v>0</v>
      </c>
      <c r="W289" s="35">
        <v>141.84420848999989</v>
      </c>
      <c r="X289" s="35">
        <v>0</v>
      </c>
      <c r="Y289" s="35">
        <v>141.84420848999989</v>
      </c>
      <c r="Z289" s="35">
        <v>0</v>
      </c>
      <c r="AA289" s="35" t="s">
        <v>47</v>
      </c>
      <c r="AB289" s="35" t="s">
        <v>47</v>
      </c>
    </row>
    <row r="290" spans="1:28" s="7" customFormat="1" x14ac:dyDescent="0.25">
      <c r="A290" s="36" t="s">
        <v>463</v>
      </c>
      <c r="B290" s="44" t="s">
        <v>416</v>
      </c>
      <c r="C290" s="38" t="s">
        <v>36</v>
      </c>
      <c r="D290" s="35">
        <v>0</v>
      </c>
      <c r="E290" s="35">
        <v>0</v>
      </c>
      <c r="F290" s="35">
        <v>13.342469999999999</v>
      </c>
      <c r="G290" s="35">
        <v>111.60361048731198</v>
      </c>
      <c r="H290" s="35">
        <v>6.6688929999999993E-2</v>
      </c>
      <c r="I290" s="35">
        <v>50.102416666667615</v>
      </c>
      <c r="J290" s="35">
        <v>3.8002731900000004</v>
      </c>
      <c r="K290" s="35">
        <v>0</v>
      </c>
      <c r="L290" s="35">
        <v>65.176554230000008</v>
      </c>
      <c r="M290" s="35">
        <v>0</v>
      </c>
      <c r="N290" s="35">
        <v>0</v>
      </c>
      <c r="O290" s="35">
        <v>0</v>
      </c>
      <c r="P290" s="35">
        <v>0</v>
      </c>
      <c r="Q290" s="35">
        <v>0</v>
      </c>
      <c r="R290" s="35">
        <v>0</v>
      </c>
      <c r="S290" s="35">
        <v>0</v>
      </c>
      <c r="T290" s="35">
        <v>0</v>
      </c>
      <c r="U290" s="35">
        <v>0</v>
      </c>
      <c r="V290" s="35">
        <v>0</v>
      </c>
      <c r="W290" s="35">
        <v>0</v>
      </c>
      <c r="X290" s="35">
        <v>0</v>
      </c>
      <c r="Y290" s="35">
        <v>0</v>
      </c>
      <c r="Z290" s="35">
        <v>0</v>
      </c>
      <c r="AA290" s="35" t="s">
        <v>47</v>
      </c>
      <c r="AB290" s="35" t="s">
        <v>47</v>
      </c>
    </row>
    <row r="291" spans="1:28" s="7" customFormat="1" ht="31.5" x14ac:dyDescent="0.25">
      <c r="A291" s="36" t="s">
        <v>464</v>
      </c>
      <c r="B291" s="41" t="s">
        <v>465</v>
      </c>
      <c r="C291" s="38" t="s">
        <v>36</v>
      </c>
      <c r="D291" s="35">
        <v>108.01345599999999</v>
      </c>
      <c r="E291" s="35">
        <v>596.87673932000007</v>
      </c>
      <c r="F291" s="35">
        <v>250.59107300000011</v>
      </c>
      <c r="G291" s="35">
        <v>148.46716076154991</v>
      </c>
      <c r="H291" s="35">
        <v>116.30549561999977</v>
      </c>
      <c r="I291" s="35">
        <v>78.292595109059008</v>
      </c>
      <c r="J291" s="35">
        <v>57.882965800474814</v>
      </c>
      <c r="K291" s="35">
        <v>55.984126471423082</v>
      </c>
      <c r="L291" s="35">
        <v>53.892989919999678</v>
      </c>
      <c r="M291" s="35">
        <v>56.889387997469633</v>
      </c>
      <c r="N291" s="35">
        <v>61.43144317632192</v>
      </c>
      <c r="O291" s="35">
        <v>59.638728267682602</v>
      </c>
      <c r="P291" s="35">
        <v>60.685416665251481</v>
      </c>
      <c r="Q291" s="35">
        <v>63.032361378629112</v>
      </c>
      <c r="R291" s="35">
        <v>64.276697674848137</v>
      </c>
      <c r="S291" s="35">
        <v>66.619825368135352</v>
      </c>
      <c r="T291" s="35">
        <v>67.603878551469066</v>
      </c>
      <c r="U291" s="35">
        <v>68.618420129179256</v>
      </c>
      <c r="V291" s="35">
        <v>71.081036765676458</v>
      </c>
      <c r="W291" s="35">
        <v>70.676972733054782</v>
      </c>
      <c r="X291" s="35">
        <v>73.213467868646845</v>
      </c>
      <c r="Y291" s="35">
        <v>72.797281915046511</v>
      </c>
      <c r="Z291" s="35">
        <v>75.409871904706122</v>
      </c>
      <c r="AA291" s="35" t="s">
        <v>47</v>
      </c>
      <c r="AB291" s="35" t="s">
        <v>47</v>
      </c>
    </row>
    <row r="292" spans="1:28" s="7" customFormat="1" ht="15.75" customHeight="1" x14ac:dyDescent="0.25">
      <c r="A292" s="36" t="s">
        <v>466</v>
      </c>
      <c r="B292" s="43" t="s">
        <v>416</v>
      </c>
      <c r="C292" s="38" t="s">
        <v>36</v>
      </c>
      <c r="D292" s="35">
        <v>0</v>
      </c>
      <c r="E292" s="35">
        <v>446.61979918999998</v>
      </c>
      <c r="F292" s="35">
        <v>108.46053999999999</v>
      </c>
      <c r="G292" s="35">
        <v>0</v>
      </c>
      <c r="H292" s="35">
        <v>3.8466541699999506</v>
      </c>
      <c r="I292" s="35">
        <v>0</v>
      </c>
      <c r="J292" s="35">
        <v>0</v>
      </c>
      <c r="K292" s="35">
        <v>0</v>
      </c>
      <c r="L292" s="35">
        <v>0</v>
      </c>
      <c r="M292" s="35">
        <v>0</v>
      </c>
      <c r="N292" s="35">
        <v>0</v>
      </c>
      <c r="O292" s="35">
        <v>0</v>
      </c>
      <c r="P292" s="35">
        <v>0</v>
      </c>
      <c r="Q292" s="35">
        <v>0</v>
      </c>
      <c r="R292" s="35">
        <v>0</v>
      </c>
      <c r="S292" s="35">
        <v>0</v>
      </c>
      <c r="T292" s="35">
        <v>0</v>
      </c>
      <c r="U292" s="35">
        <v>0</v>
      </c>
      <c r="V292" s="35">
        <v>0</v>
      </c>
      <c r="W292" s="35">
        <v>0</v>
      </c>
      <c r="X292" s="35">
        <v>0</v>
      </c>
      <c r="Y292" s="35">
        <v>0</v>
      </c>
      <c r="Z292" s="35">
        <v>0</v>
      </c>
      <c r="AA292" s="35" t="s">
        <v>47</v>
      </c>
      <c r="AB292" s="35" t="s">
        <v>47</v>
      </c>
    </row>
    <row r="293" spans="1:28" s="7" customFormat="1" x14ac:dyDescent="0.25">
      <c r="A293" s="36" t="s">
        <v>467</v>
      </c>
      <c r="B293" s="41" t="s">
        <v>468</v>
      </c>
      <c r="C293" s="38" t="s">
        <v>36</v>
      </c>
      <c r="D293" s="35">
        <v>3.2259699999999998</v>
      </c>
      <c r="E293" s="35">
        <v>0</v>
      </c>
      <c r="F293" s="35">
        <v>18.557900000000007</v>
      </c>
      <c r="G293" s="35">
        <v>126.65261351494048</v>
      </c>
      <c r="H293" s="35">
        <v>11.17496575999998</v>
      </c>
      <c r="I293" s="35">
        <v>76.652613514940484</v>
      </c>
      <c r="J293" s="35">
        <v>3.1422269399999752</v>
      </c>
      <c r="K293" s="35">
        <v>10.213467449137694</v>
      </c>
      <c r="L293" s="35">
        <v>267.55959493999956</v>
      </c>
      <c r="M293" s="35">
        <v>6.2638168829934582</v>
      </c>
      <c r="N293" s="35">
        <v>5.1143475588567746</v>
      </c>
      <c r="O293" s="35">
        <v>6.4723611008995361</v>
      </c>
      <c r="P293" s="35">
        <v>5.1365969996014318</v>
      </c>
      <c r="Q293" s="35">
        <v>6.6664617325105935</v>
      </c>
      <c r="R293" s="35">
        <v>10.501466790799197</v>
      </c>
      <c r="S293" s="35">
        <v>6.8664233211013341</v>
      </c>
      <c r="T293" s="35">
        <v>16.028962174943839</v>
      </c>
      <c r="U293" s="35">
        <v>8.8405200259179839</v>
      </c>
      <c r="V293" s="35">
        <v>21.723898576707199</v>
      </c>
      <c r="W293" s="35">
        <v>9.1057356266955178</v>
      </c>
      <c r="X293" s="35">
        <v>7.3324881172703176</v>
      </c>
      <c r="Y293" s="35">
        <v>9.3789076954963964</v>
      </c>
      <c r="Z293" s="35">
        <v>7.5524627607884467</v>
      </c>
      <c r="AA293" s="35" t="s">
        <v>47</v>
      </c>
      <c r="AB293" s="35" t="s">
        <v>47</v>
      </c>
    </row>
    <row r="294" spans="1:28" s="7" customFormat="1" ht="15.75" customHeight="1" x14ac:dyDescent="0.25">
      <c r="A294" s="36" t="s">
        <v>469</v>
      </c>
      <c r="B294" s="43" t="s">
        <v>416</v>
      </c>
      <c r="C294" s="38" t="s">
        <v>36</v>
      </c>
      <c r="D294" s="35">
        <v>0</v>
      </c>
      <c r="E294" s="35">
        <v>0</v>
      </c>
      <c r="F294" s="35">
        <v>9.6356599999999997</v>
      </c>
      <c r="G294" s="35">
        <v>109.12303999999995</v>
      </c>
      <c r="H294" s="35">
        <v>2.1444099999999997</v>
      </c>
      <c r="I294" s="35">
        <v>57.752053436279397</v>
      </c>
      <c r="J294" s="35">
        <v>0</v>
      </c>
      <c r="K294" s="35">
        <v>0</v>
      </c>
      <c r="L294" s="35">
        <v>77.010161820000008</v>
      </c>
      <c r="M294" s="35">
        <v>0</v>
      </c>
      <c r="N294" s="35">
        <v>0</v>
      </c>
      <c r="O294" s="35">
        <v>0</v>
      </c>
      <c r="P294" s="35">
        <v>0</v>
      </c>
      <c r="Q294" s="35">
        <v>0</v>
      </c>
      <c r="R294" s="35">
        <v>0</v>
      </c>
      <c r="S294" s="35">
        <v>0</v>
      </c>
      <c r="T294" s="35">
        <v>0</v>
      </c>
      <c r="U294" s="35">
        <v>0</v>
      </c>
      <c r="V294" s="35">
        <v>0</v>
      </c>
      <c r="W294" s="35">
        <v>0</v>
      </c>
      <c r="X294" s="35">
        <v>0</v>
      </c>
      <c r="Y294" s="35">
        <v>0</v>
      </c>
      <c r="Z294" s="35">
        <v>0</v>
      </c>
      <c r="AA294" s="35" t="s">
        <v>47</v>
      </c>
      <c r="AB294" s="35" t="s">
        <v>47</v>
      </c>
    </row>
    <row r="295" spans="1:28" s="7" customFormat="1" x14ac:dyDescent="0.25">
      <c r="A295" s="36" t="s">
        <v>470</v>
      </c>
      <c r="B295" s="41" t="s">
        <v>471</v>
      </c>
      <c r="C295" s="38" t="s">
        <v>36</v>
      </c>
      <c r="D295" s="35">
        <v>65.975635999999952</v>
      </c>
      <c r="E295" s="35">
        <v>67.867685399999914</v>
      </c>
      <c r="F295" s="35">
        <v>75.759979999999999</v>
      </c>
      <c r="G295" s="35">
        <v>72.540499999999994</v>
      </c>
      <c r="H295" s="35">
        <v>76.883248999999992</v>
      </c>
      <c r="I295" s="35">
        <v>88.997099999999563</v>
      </c>
      <c r="J295" s="35">
        <v>81.523990000010357</v>
      </c>
      <c r="K295" s="35">
        <v>100.15464318001162</v>
      </c>
      <c r="L295" s="35">
        <v>88.474352648908493</v>
      </c>
      <c r="M295" s="35">
        <v>100.15464318001149</v>
      </c>
      <c r="N295" s="35">
        <v>109.17144678830486</v>
      </c>
      <c r="O295" s="35">
        <v>100.15464318001149</v>
      </c>
      <c r="P295" s="35">
        <v>109.17144678830485</v>
      </c>
      <c r="Q295" s="35">
        <v>100.15464318001149</v>
      </c>
      <c r="R295" s="35">
        <v>109.17144678830485</v>
      </c>
      <c r="S295" s="35">
        <v>100.15464318001149</v>
      </c>
      <c r="T295" s="35">
        <v>109.17144678830485</v>
      </c>
      <c r="U295" s="35">
        <v>100.15464318001149</v>
      </c>
      <c r="V295" s="35">
        <v>109.17144678830485</v>
      </c>
      <c r="W295" s="35">
        <v>100.15464318001149</v>
      </c>
      <c r="X295" s="35">
        <v>109.17144678830485</v>
      </c>
      <c r="Y295" s="35">
        <v>100.15464318001149</v>
      </c>
      <c r="Z295" s="35">
        <v>109.17144678830462</v>
      </c>
      <c r="AA295" s="35" t="s">
        <v>47</v>
      </c>
      <c r="AB295" s="35" t="s">
        <v>47</v>
      </c>
    </row>
    <row r="296" spans="1:28" s="7" customFormat="1" ht="15.75" customHeight="1" x14ac:dyDescent="0.25">
      <c r="A296" s="36" t="s">
        <v>472</v>
      </c>
      <c r="B296" s="43" t="s">
        <v>416</v>
      </c>
      <c r="C296" s="38" t="s">
        <v>36</v>
      </c>
      <c r="D296" s="35">
        <v>0</v>
      </c>
      <c r="E296" s="35">
        <v>0</v>
      </c>
      <c r="F296" s="35">
        <v>0</v>
      </c>
      <c r="G296" s="35">
        <v>0</v>
      </c>
      <c r="H296" s="35">
        <v>0</v>
      </c>
      <c r="I296" s="35">
        <v>0</v>
      </c>
      <c r="J296" s="35">
        <v>0</v>
      </c>
      <c r="K296" s="35">
        <v>0</v>
      </c>
      <c r="L296" s="35">
        <v>0</v>
      </c>
      <c r="M296" s="35">
        <v>0</v>
      </c>
      <c r="N296" s="35">
        <v>0</v>
      </c>
      <c r="O296" s="35">
        <v>0</v>
      </c>
      <c r="P296" s="35">
        <v>0</v>
      </c>
      <c r="Q296" s="35">
        <v>0</v>
      </c>
      <c r="R296" s="35">
        <v>0</v>
      </c>
      <c r="S296" s="35">
        <v>0</v>
      </c>
      <c r="T296" s="35">
        <v>0</v>
      </c>
      <c r="U296" s="35">
        <v>0</v>
      </c>
      <c r="V296" s="35">
        <v>0</v>
      </c>
      <c r="W296" s="35">
        <v>0</v>
      </c>
      <c r="X296" s="35">
        <v>0</v>
      </c>
      <c r="Y296" s="35">
        <v>0</v>
      </c>
      <c r="Z296" s="35">
        <v>0</v>
      </c>
      <c r="AA296" s="35" t="s">
        <v>47</v>
      </c>
      <c r="AB296" s="35" t="s">
        <v>47</v>
      </c>
    </row>
    <row r="297" spans="1:28" s="7" customFormat="1" x14ac:dyDescent="0.25">
      <c r="A297" s="36" t="s">
        <v>473</v>
      </c>
      <c r="B297" s="41" t="s">
        <v>474</v>
      </c>
      <c r="C297" s="38" t="s">
        <v>36</v>
      </c>
      <c r="D297" s="35">
        <v>97.729794739999946</v>
      </c>
      <c r="E297" s="35">
        <v>226.90593457200001</v>
      </c>
      <c r="F297" s="35">
        <v>222.84581724799992</v>
      </c>
      <c r="G297" s="35">
        <v>219.87027799999993</v>
      </c>
      <c r="H297" s="35">
        <v>246.62405992383569</v>
      </c>
      <c r="I297" s="35">
        <v>194.47252528963202</v>
      </c>
      <c r="J297" s="35">
        <v>219.02764914189308</v>
      </c>
      <c r="K297" s="35">
        <v>164.2779789436369</v>
      </c>
      <c r="L297" s="35">
        <v>355.38930029594064</v>
      </c>
      <c r="M297" s="35">
        <v>301.13538751102669</v>
      </c>
      <c r="N297" s="35">
        <v>248.30750067054359</v>
      </c>
      <c r="O297" s="35">
        <v>330.74943214064069</v>
      </c>
      <c r="P297" s="35">
        <v>240.29941399185975</v>
      </c>
      <c r="Q297" s="35">
        <v>335.74694609733359</v>
      </c>
      <c r="R297" s="35">
        <v>263.36209546939796</v>
      </c>
      <c r="S297" s="35">
        <v>401.23641520396745</v>
      </c>
      <c r="T297" s="35">
        <v>265.39933604075316</v>
      </c>
      <c r="U297" s="35">
        <v>392.83090930490476</v>
      </c>
      <c r="V297" s="35">
        <v>262.14443341752894</v>
      </c>
      <c r="W297" s="35">
        <v>389.20269572103177</v>
      </c>
      <c r="X297" s="35">
        <v>274.02278910208167</v>
      </c>
      <c r="Y297" s="35">
        <v>388.07718665254953</v>
      </c>
      <c r="Z297" s="35">
        <v>280.64987002227525</v>
      </c>
      <c r="AA297" s="35" t="s">
        <v>47</v>
      </c>
      <c r="AB297" s="35" t="s">
        <v>47</v>
      </c>
    </row>
    <row r="298" spans="1:28" s="7" customFormat="1" ht="15.75" customHeight="1" x14ac:dyDescent="0.25">
      <c r="A298" s="36" t="s">
        <v>475</v>
      </c>
      <c r="B298" s="43" t="s">
        <v>416</v>
      </c>
      <c r="C298" s="38" t="s">
        <v>36</v>
      </c>
      <c r="D298" s="35">
        <v>0</v>
      </c>
      <c r="E298" s="35">
        <v>0</v>
      </c>
      <c r="F298" s="35">
        <v>0</v>
      </c>
      <c r="G298" s="35">
        <v>0</v>
      </c>
      <c r="H298" s="35">
        <v>0</v>
      </c>
      <c r="I298" s="35">
        <v>0</v>
      </c>
      <c r="J298" s="35">
        <v>0</v>
      </c>
      <c r="K298" s="35">
        <v>0</v>
      </c>
      <c r="L298" s="35">
        <v>0</v>
      </c>
      <c r="M298" s="35">
        <v>0</v>
      </c>
      <c r="N298" s="35">
        <v>0</v>
      </c>
      <c r="O298" s="35">
        <v>0</v>
      </c>
      <c r="P298" s="35">
        <v>0</v>
      </c>
      <c r="Q298" s="35">
        <v>0</v>
      </c>
      <c r="R298" s="35">
        <v>0</v>
      </c>
      <c r="S298" s="35">
        <v>0</v>
      </c>
      <c r="T298" s="35">
        <v>0</v>
      </c>
      <c r="U298" s="35">
        <v>0</v>
      </c>
      <c r="V298" s="35">
        <v>0</v>
      </c>
      <c r="W298" s="35">
        <v>0</v>
      </c>
      <c r="X298" s="35">
        <v>0</v>
      </c>
      <c r="Y298" s="35">
        <v>0</v>
      </c>
      <c r="Z298" s="35">
        <v>0</v>
      </c>
      <c r="AA298" s="35" t="s">
        <v>47</v>
      </c>
      <c r="AB298" s="35" t="s">
        <v>47</v>
      </c>
    </row>
    <row r="299" spans="1:28" s="7" customFormat="1" x14ac:dyDescent="0.25">
      <c r="A299" s="36" t="s">
        <v>476</v>
      </c>
      <c r="B299" s="41" t="s">
        <v>477</v>
      </c>
      <c r="C299" s="38" t="s">
        <v>36</v>
      </c>
      <c r="D299" s="35">
        <v>32.625</v>
      </c>
      <c r="E299" s="35">
        <v>42.165099999999995</v>
      </c>
      <c r="F299" s="35">
        <v>31.625</v>
      </c>
      <c r="G299" s="35">
        <v>13.763</v>
      </c>
      <c r="H299" s="35">
        <v>42.938989999999997</v>
      </c>
      <c r="I299" s="35">
        <v>6.3689999999999998</v>
      </c>
      <c r="J299" s="35">
        <v>28.999479999999998</v>
      </c>
      <c r="K299" s="35">
        <v>330.65493323000004</v>
      </c>
      <c r="L299" s="35">
        <v>726.29725899999994</v>
      </c>
      <c r="M299" s="35">
        <v>22.12452575</v>
      </c>
      <c r="N299" s="35">
        <v>111.3398983844</v>
      </c>
      <c r="O299" s="35">
        <v>21.924525750000001</v>
      </c>
      <c r="P299" s="35">
        <v>1.1136806876001102</v>
      </c>
      <c r="Q299" s="35">
        <v>20.399999999999999</v>
      </c>
      <c r="R299" s="35">
        <v>0.82866216759998002</v>
      </c>
      <c r="S299" s="35">
        <v>19.998000000000001</v>
      </c>
      <c r="T299" s="35">
        <v>0.7692399376000999</v>
      </c>
      <c r="U299" s="35">
        <v>19.998000000000001</v>
      </c>
      <c r="V299" s="35">
        <v>0.53368073760010015</v>
      </c>
      <c r="W299" s="35">
        <v>19.998000000000001</v>
      </c>
      <c r="X299" s="35">
        <v>0.53368073760010015</v>
      </c>
      <c r="Y299" s="35">
        <v>19.998000000000001</v>
      </c>
      <c r="Z299" s="35">
        <v>0.53368073760010015</v>
      </c>
      <c r="AA299" s="35" t="s">
        <v>47</v>
      </c>
      <c r="AB299" s="35" t="s">
        <v>47</v>
      </c>
    </row>
    <row r="300" spans="1:28" s="7" customFormat="1" ht="15.75" customHeight="1" x14ac:dyDescent="0.25">
      <c r="A300" s="36" t="s">
        <v>478</v>
      </c>
      <c r="B300" s="43" t="s">
        <v>416</v>
      </c>
      <c r="C300" s="38" t="s">
        <v>36</v>
      </c>
      <c r="D300" s="35">
        <v>0</v>
      </c>
      <c r="E300" s="35">
        <v>0</v>
      </c>
      <c r="F300" s="35">
        <v>0</v>
      </c>
      <c r="G300" s="35">
        <v>0</v>
      </c>
      <c r="H300" s="35">
        <v>0</v>
      </c>
      <c r="I300" s="35">
        <v>0</v>
      </c>
      <c r="J300" s="35">
        <v>0</v>
      </c>
      <c r="K300" s="35">
        <v>0</v>
      </c>
      <c r="L300" s="35">
        <v>0</v>
      </c>
      <c r="M300" s="35">
        <v>0</v>
      </c>
      <c r="N300" s="35">
        <v>0</v>
      </c>
      <c r="O300" s="35">
        <v>0</v>
      </c>
      <c r="P300" s="35">
        <v>0</v>
      </c>
      <c r="Q300" s="35">
        <v>0</v>
      </c>
      <c r="R300" s="35">
        <v>0</v>
      </c>
      <c r="S300" s="35">
        <v>0</v>
      </c>
      <c r="T300" s="35">
        <v>0</v>
      </c>
      <c r="U300" s="35">
        <v>0</v>
      </c>
      <c r="V300" s="35">
        <v>0</v>
      </c>
      <c r="W300" s="35">
        <v>0</v>
      </c>
      <c r="X300" s="35">
        <v>0</v>
      </c>
      <c r="Y300" s="35">
        <v>0</v>
      </c>
      <c r="Z300" s="35">
        <v>0</v>
      </c>
      <c r="AA300" s="35" t="s">
        <v>47</v>
      </c>
      <c r="AB300" s="35" t="s">
        <v>47</v>
      </c>
    </row>
    <row r="301" spans="1:28" s="7" customFormat="1" ht="31.5" x14ac:dyDescent="0.25">
      <c r="A301" s="36" t="s">
        <v>479</v>
      </c>
      <c r="B301" s="41" t="s">
        <v>480</v>
      </c>
      <c r="C301" s="38" t="s">
        <v>36</v>
      </c>
      <c r="D301" s="35">
        <v>450.12717059049993</v>
      </c>
      <c r="E301" s="35">
        <v>333.02510000000001</v>
      </c>
      <c r="F301" s="35">
        <v>519.34500000000003</v>
      </c>
      <c r="G301" s="35">
        <v>402.33472384461561</v>
      </c>
      <c r="H301" s="35">
        <v>437.911</v>
      </c>
      <c r="I301" s="35">
        <v>391.68277914461544</v>
      </c>
      <c r="J301" s="35">
        <v>273.53994</v>
      </c>
      <c r="K301" s="35">
        <v>284.23254024219551</v>
      </c>
      <c r="L301" s="35">
        <v>303.79956099999998</v>
      </c>
      <c r="M301" s="35">
        <v>270.99726747849968</v>
      </c>
      <c r="N301" s="35">
        <v>294.22325451300031</v>
      </c>
      <c r="O301" s="35">
        <v>256.68201772574275</v>
      </c>
      <c r="P301" s="35">
        <v>288.51136048300026</v>
      </c>
      <c r="Q301" s="35">
        <v>241.88019674749182</v>
      </c>
      <c r="R301" s="35">
        <v>286.36038765300015</v>
      </c>
      <c r="S301" s="35">
        <v>95.94000953853886</v>
      </c>
      <c r="T301" s="35">
        <v>284.20941485300057</v>
      </c>
      <c r="U301" s="35">
        <v>91.999822329585712</v>
      </c>
      <c r="V301" s="35">
        <v>281.89182848300027</v>
      </c>
      <c r="W301" s="35">
        <v>88.059635120632521</v>
      </c>
      <c r="X301" s="35">
        <v>279.74085567300034</v>
      </c>
      <c r="Y301" s="35">
        <v>84.119447911679202</v>
      </c>
      <c r="Z301" s="35">
        <v>277.58988284300045</v>
      </c>
      <c r="AA301" s="35" t="s">
        <v>47</v>
      </c>
      <c r="AB301" s="35" t="s">
        <v>47</v>
      </c>
    </row>
    <row r="302" spans="1:28" s="7" customFormat="1" ht="15.75" customHeight="1" x14ac:dyDescent="0.25">
      <c r="A302" s="36" t="s">
        <v>481</v>
      </c>
      <c r="B302" s="43" t="s">
        <v>416</v>
      </c>
      <c r="C302" s="38" t="s">
        <v>36</v>
      </c>
      <c r="D302" s="35">
        <v>0</v>
      </c>
      <c r="E302" s="35">
        <v>0</v>
      </c>
      <c r="F302" s="35">
        <v>55.354999999999997</v>
      </c>
      <c r="G302" s="35">
        <v>0</v>
      </c>
      <c r="H302" s="35">
        <v>26.934443069999997</v>
      </c>
      <c r="I302" s="35">
        <v>0</v>
      </c>
      <c r="J302" s="35">
        <v>5.15266775</v>
      </c>
      <c r="K302" s="35">
        <v>0</v>
      </c>
      <c r="L302" s="35">
        <v>42.481630900000006</v>
      </c>
      <c r="M302" s="35">
        <v>0</v>
      </c>
      <c r="N302" s="35">
        <v>0</v>
      </c>
      <c r="O302" s="35">
        <v>0</v>
      </c>
      <c r="P302" s="35">
        <v>0</v>
      </c>
      <c r="Q302" s="35">
        <v>0</v>
      </c>
      <c r="R302" s="35">
        <v>0</v>
      </c>
      <c r="S302" s="35">
        <v>0</v>
      </c>
      <c r="T302" s="35">
        <v>0</v>
      </c>
      <c r="U302" s="35">
        <v>0</v>
      </c>
      <c r="V302" s="35">
        <v>0</v>
      </c>
      <c r="W302" s="35">
        <v>0</v>
      </c>
      <c r="X302" s="35">
        <v>0</v>
      </c>
      <c r="Y302" s="35">
        <v>0</v>
      </c>
      <c r="Z302" s="35">
        <v>0</v>
      </c>
      <c r="AA302" s="35" t="s">
        <v>47</v>
      </c>
      <c r="AB302" s="35" t="s">
        <v>47</v>
      </c>
    </row>
    <row r="303" spans="1:28" s="7" customFormat="1" x14ac:dyDescent="0.25">
      <c r="A303" s="36" t="s">
        <v>482</v>
      </c>
      <c r="B303" s="41" t="s">
        <v>483</v>
      </c>
      <c r="C303" s="38" t="s">
        <v>36</v>
      </c>
      <c r="D303" s="35">
        <v>298.43718545419978</v>
      </c>
      <c r="E303" s="35">
        <v>522.7255616842001</v>
      </c>
      <c r="F303" s="35">
        <v>429.17546153790011</v>
      </c>
      <c r="G303" s="35">
        <v>460.5931825210979</v>
      </c>
      <c r="H303" s="35">
        <v>315.28400397572801</v>
      </c>
      <c r="I303" s="35">
        <v>389.41625784289965</v>
      </c>
      <c r="J303" s="35">
        <v>218.91673388254191</v>
      </c>
      <c r="K303" s="35">
        <v>188.17267935581197</v>
      </c>
      <c r="L303" s="35">
        <v>310.7521194647943</v>
      </c>
      <c r="M303" s="35">
        <v>187.85905664575364</v>
      </c>
      <c r="N303" s="35">
        <v>164.1191492655978</v>
      </c>
      <c r="O303" s="35">
        <v>187.85905664575313</v>
      </c>
      <c r="P303" s="35">
        <v>165.72974926559871</v>
      </c>
      <c r="Q303" s="35">
        <v>187.8590566457529</v>
      </c>
      <c r="R303" s="35">
        <v>166.26830926559876</v>
      </c>
      <c r="S303" s="35">
        <v>187.85905664575318</v>
      </c>
      <c r="T303" s="35">
        <v>166.6481092655973</v>
      </c>
      <c r="U303" s="35">
        <v>187.8590482741908</v>
      </c>
      <c r="V303" s="35">
        <v>167.02502926559794</v>
      </c>
      <c r="W303" s="35">
        <v>187.8590399026281</v>
      </c>
      <c r="X303" s="35">
        <v>167.31855886559816</v>
      </c>
      <c r="Y303" s="35">
        <v>187.85903153106565</v>
      </c>
      <c r="Z303" s="35">
        <v>177.620894353598</v>
      </c>
      <c r="AA303" s="35" t="s">
        <v>47</v>
      </c>
      <c r="AB303" s="35" t="s">
        <v>47</v>
      </c>
    </row>
    <row r="304" spans="1:28" s="7" customFormat="1" ht="15.75" customHeight="1" x14ac:dyDescent="0.25">
      <c r="A304" s="36" t="s">
        <v>484</v>
      </c>
      <c r="B304" s="43" t="s">
        <v>416</v>
      </c>
      <c r="C304" s="38" t="s">
        <v>36</v>
      </c>
      <c r="D304" s="35">
        <v>69.495795866520012</v>
      </c>
      <c r="E304" s="35">
        <v>220.78485765964717</v>
      </c>
      <c r="F304" s="35">
        <v>224.35333000000006</v>
      </c>
      <c r="G304" s="35">
        <v>0</v>
      </c>
      <c r="H304" s="35">
        <v>127.24029406067002</v>
      </c>
      <c r="I304" s="35">
        <v>0</v>
      </c>
      <c r="J304" s="35">
        <v>21.599435513443055</v>
      </c>
      <c r="K304" s="35">
        <v>10.175912604222246</v>
      </c>
      <c r="L304" s="35">
        <v>131.62726395025012</v>
      </c>
      <c r="M304" s="35">
        <v>10.175912604222249</v>
      </c>
      <c r="N304" s="35">
        <v>0</v>
      </c>
      <c r="O304" s="35">
        <v>10.175912604222249</v>
      </c>
      <c r="P304" s="35">
        <v>0</v>
      </c>
      <c r="Q304" s="35">
        <v>10.175912604222249</v>
      </c>
      <c r="R304" s="35">
        <v>0</v>
      </c>
      <c r="S304" s="35">
        <v>10.175912604222249</v>
      </c>
      <c r="T304" s="35">
        <v>0</v>
      </c>
      <c r="U304" s="35">
        <v>10.175912604222249</v>
      </c>
      <c r="V304" s="35">
        <v>0</v>
      </c>
      <c r="W304" s="35">
        <v>10.175912604222249</v>
      </c>
      <c r="X304" s="35">
        <v>0</v>
      </c>
      <c r="Y304" s="35">
        <v>10.175912604222249</v>
      </c>
      <c r="Z304" s="35">
        <v>0</v>
      </c>
      <c r="AA304" s="35" t="s">
        <v>47</v>
      </c>
      <c r="AB304" s="35" t="s">
        <v>47</v>
      </c>
    </row>
    <row r="305" spans="1:28" s="55" customFormat="1" ht="31.5" x14ac:dyDescent="0.25">
      <c r="A305" s="53" t="s">
        <v>485</v>
      </c>
      <c r="B305" s="54" t="s">
        <v>486</v>
      </c>
      <c r="C305" s="34" t="s">
        <v>487</v>
      </c>
      <c r="D305" s="35">
        <f t="shared" ref="D305:Y309" si="95">(IFERROR(D167/(D23*1.18),0))*100</f>
        <v>79.605102417851413</v>
      </c>
      <c r="E305" s="35">
        <f t="shared" si="95"/>
        <v>83.055957902561943</v>
      </c>
      <c r="F305" s="35">
        <f t="shared" si="95"/>
        <v>107.66083522877507</v>
      </c>
      <c r="G305" s="35">
        <f t="shared" si="95"/>
        <v>99.139226393036338</v>
      </c>
      <c r="H305" s="35">
        <f t="shared" si="95"/>
        <v>106.8226692435106</v>
      </c>
      <c r="I305" s="35">
        <f t="shared" si="95"/>
        <v>105.77221344550527</v>
      </c>
      <c r="J305" s="35">
        <f t="shared" si="95"/>
        <v>113.67684314343487</v>
      </c>
      <c r="K305" s="35">
        <f t="shared" si="95"/>
        <v>108.27925619375287</v>
      </c>
      <c r="L305" s="35">
        <f t="shared" si="95"/>
        <v>99.744501905822659</v>
      </c>
      <c r="M305" s="35">
        <f t="shared" si="95"/>
        <v>98.651967881470611</v>
      </c>
      <c r="N305" s="35">
        <f>(IFERROR(N167/(N23*1.2),0))*100</f>
        <v>106.50515656025743</v>
      </c>
      <c r="O305" s="35">
        <f t="shared" si="95"/>
        <v>101.87248794724582</v>
      </c>
      <c r="P305" s="35">
        <f>(IFERROR(P167/(P23*1.2),0))*100</f>
        <v>100.13293330351694</v>
      </c>
      <c r="Q305" s="35">
        <f t="shared" si="95"/>
        <v>100.9535163639251</v>
      </c>
      <c r="R305" s="35">
        <f>(IFERROR(R167/(R23*1.2),0))*100</f>
        <v>100.23147911768464</v>
      </c>
      <c r="S305" s="35">
        <f t="shared" si="95"/>
        <v>100.48406700245509</v>
      </c>
      <c r="T305" s="35">
        <f>(IFERROR(T167/(T23*1.2),0))*100</f>
        <v>99.851808991598929</v>
      </c>
      <c r="U305" s="35">
        <f t="shared" si="95"/>
        <v>100.48671843294277</v>
      </c>
      <c r="V305" s="35">
        <f>(IFERROR(V167/(V23*1.2),0))*100</f>
        <v>100.31983489337355</v>
      </c>
      <c r="W305" s="35">
        <f t="shared" si="95"/>
        <v>100.48955951074593</v>
      </c>
      <c r="X305" s="35">
        <f>(IFERROR(X167/(X23*1.2),0))*100</f>
        <v>100.31281692393372</v>
      </c>
      <c r="Y305" s="35">
        <f t="shared" si="95"/>
        <v>100.49231783871015</v>
      </c>
      <c r="Z305" s="35">
        <f>(IFERROR(Z167/(Z23*1.2),0))*100</f>
        <v>100.35714941452608</v>
      </c>
      <c r="AA305" s="35">
        <f>(IFERROR(AA167/(AA23*1.18),0))*100</f>
        <v>103.01538021316767</v>
      </c>
      <c r="AB305" s="35">
        <f>(IFERROR(AB167/((H23+J23+L23)*1.18+(N23+P23+R23+T23+V23+X23+Z23)*1.2),0))*100</f>
        <v>102.39795622965893</v>
      </c>
    </row>
    <row r="306" spans="1:28" s="58" customFormat="1" ht="15.75" customHeight="1" x14ac:dyDescent="0.25">
      <c r="A306" s="56" t="s">
        <v>488</v>
      </c>
      <c r="B306" s="57" t="s">
        <v>489</v>
      </c>
      <c r="C306" s="38" t="s">
        <v>487</v>
      </c>
      <c r="D306" s="35">
        <f t="shared" si="95"/>
        <v>0</v>
      </c>
      <c r="E306" s="35">
        <f t="shared" si="95"/>
        <v>0</v>
      </c>
      <c r="F306" s="35">
        <f t="shared" si="95"/>
        <v>0</v>
      </c>
      <c r="G306" s="35">
        <f t="shared" si="95"/>
        <v>0</v>
      </c>
      <c r="H306" s="35">
        <f t="shared" si="95"/>
        <v>0</v>
      </c>
      <c r="I306" s="35">
        <f t="shared" si="95"/>
        <v>0</v>
      </c>
      <c r="J306" s="35">
        <f t="shared" si="95"/>
        <v>0</v>
      </c>
      <c r="K306" s="35">
        <f t="shared" si="95"/>
        <v>0</v>
      </c>
      <c r="L306" s="35">
        <f t="shared" si="95"/>
        <v>0</v>
      </c>
      <c r="M306" s="35">
        <f t="shared" si="95"/>
        <v>0</v>
      </c>
      <c r="N306" s="35">
        <f>(IFERROR(N168/(N24*1.2),0))*100</f>
        <v>0</v>
      </c>
      <c r="O306" s="35">
        <f t="shared" si="95"/>
        <v>0</v>
      </c>
      <c r="P306" s="35">
        <f>(IFERROR(P168/(P24*1.2),0))*100</f>
        <v>0</v>
      </c>
      <c r="Q306" s="35">
        <f t="shared" si="95"/>
        <v>0</v>
      </c>
      <c r="R306" s="35">
        <f>(IFERROR(R168/(R24*1.2),0))*100</f>
        <v>0</v>
      </c>
      <c r="S306" s="35">
        <f t="shared" si="95"/>
        <v>0</v>
      </c>
      <c r="T306" s="35">
        <f>(IFERROR(T168/(T24*1.2),0))*100</f>
        <v>0</v>
      </c>
      <c r="U306" s="35">
        <f t="shared" si="95"/>
        <v>0</v>
      </c>
      <c r="V306" s="35">
        <f>(IFERROR(V168/(V24*1.2),0))*100</f>
        <v>0</v>
      </c>
      <c r="W306" s="35">
        <f t="shared" si="95"/>
        <v>0</v>
      </c>
      <c r="X306" s="35">
        <f>(IFERROR(X168/(X24*1.2),0))*100</f>
        <v>0</v>
      </c>
      <c r="Y306" s="35">
        <f t="shared" si="95"/>
        <v>0</v>
      </c>
      <c r="Z306" s="35">
        <f>(IFERROR(Z168/(Z24*1.2),0))*100</f>
        <v>0</v>
      </c>
      <c r="AA306" s="35">
        <f t="shared" ref="AA306:AA309" si="96">(IFERROR(AA168/(AA24*1.18),0))*100</f>
        <v>0</v>
      </c>
      <c r="AB306" s="35">
        <f t="shared" ref="AB306:AB309" si="97">(IFERROR(AB168/((H24+J24+L24)*1.18+(N24+P24+R24+T24+V24+X24+Z24)*1.2),0))*100</f>
        <v>0</v>
      </c>
    </row>
    <row r="307" spans="1:28" s="58" customFormat="1" ht="31.5" customHeight="1" x14ac:dyDescent="0.25">
      <c r="A307" s="56" t="s">
        <v>490</v>
      </c>
      <c r="B307" s="57" t="s">
        <v>491</v>
      </c>
      <c r="C307" s="38" t="s">
        <v>487</v>
      </c>
      <c r="D307" s="35">
        <f t="shared" si="95"/>
        <v>0</v>
      </c>
      <c r="E307" s="35">
        <f t="shared" si="95"/>
        <v>0</v>
      </c>
      <c r="F307" s="35">
        <f t="shared" si="95"/>
        <v>0</v>
      </c>
      <c r="G307" s="35">
        <f t="shared" si="95"/>
        <v>0</v>
      </c>
      <c r="H307" s="35">
        <f t="shared" si="95"/>
        <v>0</v>
      </c>
      <c r="I307" s="35">
        <f t="shared" si="95"/>
        <v>0</v>
      </c>
      <c r="J307" s="35">
        <f t="shared" si="95"/>
        <v>0</v>
      </c>
      <c r="K307" s="35">
        <f t="shared" si="95"/>
        <v>0</v>
      </c>
      <c r="L307" s="35">
        <f t="shared" si="95"/>
        <v>0</v>
      </c>
      <c r="M307" s="35">
        <f t="shared" si="95"/>
        <v>0</v>
      </c>
      <c r="N307" s="35">
        <f>(IFERROR(N169/(N25*1.2),0))*100</f>
        <v>0</v>
      </c>
      <c r="O307" s="35">
        <f t="shared" si="95"/>
        <v>0</v>
      </c>
      <c r="P307" s="35">
        <f>(IFERROR(P169/(P25*1.2),0))*100</f>
        <v>0</v>
      </c>
      <c r="Q307" s="35">
        <f t="shared" si="95"/>
        <v>0</v>
      </c>
      <c r="R307" s="35">
        <f>(IFERROR(R169/(R25*1.2),0))*100</f>
        <v>0</v>
      </c>
      <c r="S307" s="35">
        <f t="shared" si="95"/>
        <v>0</v>
      </c>
      <c r="T307" s="35">
        <f>(IFERROR(T169/(T25*1.2),0))*100</f>
        <v>0</v>
      </c>
      <c r="U307" s="35">
        <f t="shared" si="95"/>
        <v>0</v>
      </c>
      <c r="V307" s="35">
        <f>(IFERROR(V169/(V25*1.2),0))*100</f>
        <v>0</v>
      </c>
      <c r="W307" s="35">
        <f t="shared" si="95"/>
        <v>0</v>
      </c>
      <c r="X307" s="35">
        <f>(IFERROR(X169/(X25*1.2),0))*100</f>
        <v>0</v>
      </c>
      <c r="Y307" s="35">
        <f t="shared" si="95"/>
        <v>0</v>
      </c>
      <c r="Z307" s="35">
        <f>(IFERROR(Z169/(Z25*1.2),0))*100</f>
        <v>0</v>
      </c>
      <c r="AA307" s="35">
        <f t="shared" si="96"/>
        <v>0</v>
      </c>
      <c r="AB307" s="35">
        <f t="shared" si="97"/>
        <v>0</v>
      </c>
    </row>
    <row r="308" spans="1:28" s="58" customFormat="1" ht="31.5" customHeight="1" x14ac:dyDescent="0.25">
      <c r="A308" s="56" t="s">
        <v>492</v>
      </c>
      <c r="B308" s="57" t="s">
        <v>493</v>
      </c>
      <c r="C308" s="38" t="s">
        <v>487</v>
      </c>
      <c r="D308" s="35">
        <f t="shared" si="95"/>
        <v>0</v>
      </c>
      <c r="E308" s="35">
        <f t="shared" si="95"/>
        <v>0</v>
      </c>
      <c r="F308" s="35">
        <f t="shared" si="95"/>
        <v>0</v>
      </c>
      <c r="G308" s="35">
        <f t="shared" si="95"/>
        <v>0</v>
      </c>
      <c r="H308" s="35">
        <f t="shared" si="95"/>
        <v>0</v>
      </c>
      <c r="I308" s="35">
        <f t="shared" si="95"/>
        <v>0</v>
      </c>
      <c r="J308" s="35">
        <f t="shared" si="95"/>
        <v>0</v>
      </c>
      <c r="K308" s="35">
        <f t="shared" si="95"/>
        <v>0</v>
      </c>
      <c r="L308" s="35">
        <f t="shared" si="95"/>
        <v>0</v>
      </c>
      <c r="M308" s="35">
        <f t="shared" si="95"/>
        <v>0</v>
      </c>
      <c r="N308" s="35">
        <f>(IFERROR(N170/(N26*1.2),0))*100</f>
        <v>0</v>
      </c>
      <c r="O308" s="35">
        <f t="shared" si="95"/>
        <v>0</v>
      </c>
      <c r="P308" s="35">
        <f>(IFERROR(P170/(P26*1.2),0))*100</f>
        <v>0</v>
      </c>
      <c r="Q308" s="35">
        <f t="shared" si="95"/>
        <v>0</v>
      </c>
      <c r="R308" s="35">
        <f>(IFERROR(R170/(R26*1.2),0))*100</f>
        <v>0</v>
      </c>
      <c r="S308" s="35">
        <f t="shared" si="95"/>
        <v>0</v>
      </c>
      <c r="T308" s="35">
        <f>(IFERROR(T170/(T26*1.2),0))*100</f>
        <v>0</v>
      </c>
      <c r="U308" s="35">
        <f t="shared" si="95"/>
        <v>0</v>
      </c>
      <c r="V308" s="35">
        <f>(IFERROR(V170/(V26*1.2),0))*100</f>
        <v>0</v>
      </c>
      <c r="W308" s="35">
        <f t="shared" si="95"/>
        <v>0</v>
      </c>
      <c r="X308" s="35">
        <f>(IFERROR(X170/(X26*1.2),0))*100</f>
        <v>0</v>
      </c>
      <c r="Y308" s="35">
        <f t="shared" si="95"/>
        <v>0</v>
      </c>
      <c r="Z308" s="35">
        <f>(IFERROR(Z170/(Z26*1.2),0))*100</f>
        <v>0</v>
      </c>
      <c r="AA308" s="35">
        <f t="shared" si="96"/>
        <v>0</v>
      </c>
      <c r="AB308" s="35">
        <f t="shared" si="97"/>
        <v>0</v>
      </c>
    </row>
    <row r="309" spans="1:28" s="58" customFormat="1" ht="31.5" customHeight="1" x14ac:dyDescent="0.25">
      <c r="A309" s="56" t="s">
        <v>494</v>
      </c>
      <c r="B309" s="57" t="s">
        <v>495</v>
      </c>
      <c r="C309" s="38" t="s">
        <v>487</v>
      </c>
      <c r="D309" s="35">
        <f t="shared" si="95"/>
        <v>0</v>
      </c>
      <c r="E309" s="35">
        <f t="shared" si="95"/>
        <v>0</v>
      </c>
      <c r="F309" s="35">
        <f t="shared" si="95"/>
        <v>0</v>
      </c>
      <c r="G309" s="35">
        <f t="shared" si="95"/>
        <v>0</v>
      </c>
      <c r="H309" s="35">
        <f t="shared" si="95"/>
        <v>0</v>
      </c>
      <c r="I309" s="35">
        <f t="shared" si="95"/>
        <v>0</v>
      </c>
      <c r="J309" s="35">
        <f t="shared" si="95"/>
        <v>0</v>
      </c>
      <c r="K309" s="35">
        <f t="shared" si="95"/>
        <v>0</v>
      </c>
      <c r="L309" s="35">
        <f t="shared" si="95"/>
        <v>0</v>
      </c>
      <c r="M309" s="35">
        <f t="shared" si="95"/>
        <v>0</v>
      </c>
      <c r="N309" s="35">
        <f>(IFERROR(N171/(N27*1.2),0))*100</f>
        <v>0</v>
      </c>
      <c r="O309" s="35">
        <f t="shared" si="95"/>
        <v>0</v>
      </c>
      <c r="P309" s="35">
        <f>(IFERROR(P171/(P27*1.2),0))*100</f>
        <v>0</v>
      </c>
      <c r="Q309" s="35">
        <f t="shared" si="95"/>
        <v>0</v>
      </c>
      <c r="R309" s="35">
        <f>(IFERROR(R171/(R27*1.2),0))*100</f>
        <v>0</v>
      </c>
      <c r="S309" s="35">
        <f t="shared" si="95"/>
        <v>0</v>
      </c>
      <c r="T309" s="35">
        <f>(IFERROR(T171/(T27*1.2),0))*100</f>
        <v>0</v>
      </c>
      <c r="U309" s="35">
        <f t="shared" si="95"/>
        <v>0</v>
      </c>
      <c r="V309" s="35">
        <f>(IFERROR(V171/(V27*1.2),0))*100</f>
        <v>0</v>
      </c>
      <c r="W309" s="35">
        <f t="shared" si="95"/>
        <v>0</v>
      </c>
      <c r="X309" s="35">
        <f>(IFERROR(X171/(X27*1.2),0))*100</f>
        <v>0</v>
      </c>
      <c r="Y309" s="35">
        <f t="shared" si="95"/>
        <v>0</v>
      </c>
      <c r="Z309" s="35">
        <f>(IFERROR(Z171/(Z27*1.2),0))*100</f>
        <v>0</v>
      </c>
      <c r="AA309" s="35">
        <f t="shared" si="96"/>
        <v>0</v>
      </c>
      <c r="AB309" s="35">
        <f t="shared" si="97"/>
        <v>0</v>
      </c>
    </row>
    <row r="310" spans="1:28" s="58" customFormat="1" ht="15.75" customHeight="1" x14ac:dyDescent="0.25">
      <c r="A310" s="56" t="s">
        <v>496</v>
      </c>
      <c r="B310" s="59" t="s">
        <v>497</v>
      </c>
      <c r="C310" s="38" t="s">
        <v>487</v>
      </c>
      <c r="D310" s="35" t="s">
        <v>47</v>
      </c>
      <c r="E310" s="35" t="s">
        <v>47</v>
      </c>
      <c r="F310" s="35" t="s">
        <v>47</v>
      </c>
      <c r="G310" s="35" t="s">
        <v>47</v>
      </c>
      <c r="H310" s="35" t="s">
        <v>47</v>
      </c>
      <c r="I310" s="35" t="s">
        <v>47</v>
      </c>
      <c r="J310" s="35" t="s">
        <v>47</v>
      </c>
      <c r="K310" s="35" t="s">
        <v>47</v>
      </c>
      <c r="L310" s="35" t="s">
        <v>47</v>
      </c>
      <c r="M310" s="35" t="s">
        <v>47</v>
      </c>
      <c r="N310" s="35" t="s">
        <v>47</v>
      </c>
      <c r="O310" s="35" t="s">
        <v>47</v>
      </c>
      <c r="P310" s="35" t="s">
        <v>47</v>
      </c>
      <c r="Q310" s="35" t="s">
        <v>47</v>
      </c>
      <c r="R310" s="35" t="s">
        <v>47</v>
      </c>
      <c r="S310" s="35" t="s">
        <v>47</v>
      </c>
      <c r="T310" s="35" t="s">
        <v>47</v>
      </c>
      <c r="U310" s="35" t="s">
        <v>47</v>
      </c>
      <c r="V310" s="35" t="s">
        <v>47</v>
      </c>
      <c r="W310" s="35" t="s">
        <v>47</v>
      </c>
      <c r="X310" s="35" t="s">
        <v>47</v>
      </c>
      <c r="Y310" s="35" t="s">
        <v>47</v>
      </c>
      <c r="Z310" s="35" t="s">
        <v>47</v>
      </c>
      <c r="AA310" s="35" t="s">
        <v>47</v>
      </c>
      <c r="AB310" s="35" t="s">
        <v>47</v>
      </c>
    </row>
    <row r="311" spans="1:28" s="55" customFormat="1" x14ac:dyDescent="0.25">
      <c r="A311" s="60" t="s">
        <v>498</v>
      </c>
      <c r="B311" s="61" t="s">
        <v>499</v>
      </c>
      <c r="C311" s="38" t="s">
        <v>487</v>
      </c>
      <c r="D311" s="35">
        <f t="shared" ref="D311:AA311" si="98">(IFERROR(D173/(D29*1.18),0))*100</f>
        <v>71.696350007620964</v>
      </c>
      <c r="E311" s="35">
        <f t="shared" si="98"/>
        <v>79.084623437095729</v>
      </c>
      <c r="F311" s="35">
        <f t="shared" si="98"/>
        <v>110.45931181800381</v>
      </c>
      <c r="G311" s="35">
        <f t="shared" si="98"/>
        <v>91.113744066522798</v>
      </c>
      <c r="H311" s="35">
        <f t="shared" si="98"/>
        <v>101.78449761980779</v>
      </c>
      <c r="I311" s="35">
        <f t="shared" si="98"/>
        <v>103.60000549843956</v>
      </c>
      <c r="J311" s="35">
        <f t="shared" si="98"/>
        <v>106.6238775996331</v>
      </c>
      <c r="K311" s="35">
        <f t="shared" si="98"/>
        <v>99.934179458849101</v>
      </c>
      <c r="L311" s="35">
        <f t="shared" si="98"/>
        <v>103.74559894797007</v>
      </c>
      <c r="M311" s="35">
        <f t="shared" si="98"/>
        <v>100.17858752039901</v>
      </c>
      <c r="N311" s="35">
        <f>(IFERROR(N173/(N29*1.2),0))*100</f>
        <v>101.33790458819718</v>
      </c>
      <c r="O311" s="35">
        <f t="shared" si="98"/>
        <v>100.59818650299202</v>
      </c>
      <c r="P311" s="35">
        <f>(IFERROR(P173/(P29*1.2),0))*100</f>
        <v>101.15043264556513</v>
      </c>
      <c r="Q311" s="35">
        <f t="shared" si="98"/>
        <v>100.86622203832401</v>
      </c>
      <c r="R311" s="35">
        <f>(IFERROR(R173/(R29*1.2),0))*100</f>
        <v>100.16706328360306</v>
      </c>
      <c r="S311" s="35">
        <f t="shared" si="98"/>
        <v>100.39489479816099</v>
      </c>
      <c r="T311" s="35">
        <f>(IFERROR(T173/(T29*1.2),0))*100</f>
        <v>99.784806230911002</v>
      </c>
      <c r="U311" s="35">
        <f t="shared" si="98"/>
        <v>100.39489479816098</v>
      </c>
      <c r="V311" s="35">
        <f>(IFERROR(V173/(V29*1.2),0))*100</f>
        <v>100.25675960660794</v>
      </c>
      <c r="W311" s="35">
        <f t="shared" si="98"/>
        <v>100.39489479816099</v>
      </c>
      <c r="X311" s="35">
        <f>(IFERROR(X173/(X29*1.2),0))*100</f>
        <v>100.25675960660796</v>
      </c>
      <c r="Y311" s="35">
        <f t="shared" si="98"/>
        <v>100.39489479816099</v>
      </c>
      <c r="Z311" s="35">
        <f>(IFERROR(Z173/(Z29*1.2),0))*100</f>
        <v>100.25675960660799</v>
      </c>
      <c r="AA311" s="35">
        <f t="shared" si="98"/>
        <v>101.10936655662704</v>
      </c>
      <c r="AB311" s="35">
        <f>(IFERROR(AB173/((H29+J29+L29)*1.18+(N29+P29+R29+T29+V29+X29+Z29)*1.2),0))*100</f>
        <v>101.43365350167524</v>
      </c>
    </row>
    <row r="312" spans="1:28" s="58" customFormat="1" ht="15.75" customHeight="1" x14ac:dyDescent="0.25">
      <c r="A312" s="56" t="s">
        <v>500</v>
      </c>
      <c r="B312" s="59" t="s">
        <v>501</v>
      </c>
      <c r="C312" s="38" t="s">
        <v>487</v>
      </c>
      <c r="D312" s="35" t="s">
        <v>47</v>
      </c>
      <c r="E312" s="35" t="s">
        <v>47</v>
      </c>
      <c r="F312" s="35" t="s">
        <v>47</v>
      </c>
      <c r="G312" s="35" t="s">
        <v>47</v>
      </c>
      <c r="H312" s="35" t="s">
        <v>47</v>
      </c>
      <c r="I312" s="35" t="s">
        <v>47</v>
      </c>
      <c r="J312" s="35" t="s">
        <v>47</v>
      </c>
      <c r="K312" s="35" t="s">
        <v>47</v>
      </c>
      <c r="L312" s="35" t="s">
        <v>47</v>
      </c>
      <c r="M312" s="35" t="s">
        <v>47</v>
      </c>
      <c r="N312" s="35" t="s">
        <v>47</v>
      </c>
      <c r="O312" s="35" t="s">
        <v>47</v>
      </c>
      <c r="P312" s="35" t="s">
        <v>47</v>
      </c>
      <c r="Q312" s="35" t="s">
        <v>47</v>
      </c>
      <c r="R312" s="35" t="s">
        <v>47</v>
      </c>
      <c r="S312" s="35" t="s">
        <v>47</v>
      </c>
      <c r="T312" s="35" t="s">
        <v>47</v>
      </c>
      <c r="U312" s="35" t="s">
        <v>47</v>
      </c>
      <c r="V312" s="35" t="s">
        <v>47</v>
      </c>
      <c r="W312" s="35" t="s">
        <v>47</v>
      </c>
      <c r="X312" s="35" t="s">
        <v>47</v>
      </c>
      <c r="Y312" s="35" t="s">
        <v>47</v>
      </c>
      <c r="Z312" s="35" t="s">
        <v>47</v>
      </c>
      <c r="AA312" s="35" t="s">
        <v>47</v>
      </c>
      <c r="AB312" s="35" t="s">
        <v>47</v>
      </c>
    </row>
    <row r="313" spans="1:28" s="55" customFormat="1" x14ac:dyDescent="0.25">
      <c r="A313" s="60" t="s">
        <v>502</v>
      </c>
      <c r="B313" s="59" t="s">
        <v>503</v>
      </c>
      <c r="C313" s="38" t="s">
        <v>487</v>
      </c>
      <c r="D313" s="35">
        <f t="shared" ref="D313:AA313" si="99">(IFERROR(D176/(D32*1.18),0))*100</f>
        <v>0</v>
      </c>
      <c r="E313" s="35">
        <f t="shared" si="99"/>
        <v>0</v>
      </c>
      <c r="F313" s="35">
        <f t="shared" si="99"/>
        <v>0</v>
      </c>
      <c r="G313" s="35">
        <f t="shared" si="99"/>
        <v>0</v>
      </c>
      <c r="H313" s="35">
        <f t="shared" si="99"/>
        <v>0</v>
      </c>
      <c r="I313" s="35">
        <f t="shared" si="99"/>
        <v>0</v>
      </c>
      <c r="J313" s="35">
        <f t="shared" si="99"/>
        <v>0</v>
      </c>
      <c r="K313" s="35">
        <f t="shared" si="99"/>
        <v>0</v>
      </c>
      <c r="L313" s="35">
        <f t="shared" si="99"/>
        <v>88.792005847504811</v>
      </c>
      <c r="M313" s="35">
        <f t="shared" si="99"/>
        <v>0</v>
      </c>
      <c r="N313" s="35">
        <f>(IFERROR(N176/(N32*1.2),0))*100</f>
        <v>0</v>
      </c>
      <c r="O313" s="35">
        <f t="shared" si="99"/>
        <v>0</v>
      </c>
      <c r="P313" s="35">
        <f>(IFERROR(P176/(P32*1.2),0))*100</f>
        <v>0</v>
      </c>
      <c r="Q313" s="35">
        <f t="shared" si="99"/>
        <v>0</v>
      </c>
      <c r="R313" s="35">
        <f>(IFERROR(R176/(R32*1.2),0))*100</f>
        <v>0</v>
      </c>
      <c r="S313" s="35">
        <f t="shared" si="99"/>
        <v>0</v>
      </c>
      <c r="T313" s="35">
        <f>(IFERROR(T176/(T32*1.2),0))*100</f>
        <v>0</v>
      </c>
      <c r="U313" s="35">
        <f t="shared" si="99"/>
        <v>0</v>
      </c>
      <c r="V313" s="35">
        <f>(IFERROR(V176/(V32*1.2),0))*100</f>
        <v>0</v>
      </c>
      <c r="W313" s="35">
        <f t="shared" si="99"/>
        <v>0</v>
      </c>
      <c r="X313" s="35">
        <f>(IFERROR(X176/(X32*1.2),0))*100</f>
        <v>0</v>
      </c>
      <c r="Y313" s="35">
        <f t="shared" si="99"/>
        <v>0</v>
      </c>
      <c r="Z313" s="35">
        <f>(IFERROR(Z176/(Z32*1.2),0))*100</f>
        <v>0</v>
      </c>
      <c r="AA313" s="35">
        <f t="shared" si="99"/>
        <v>0</v>
      </c>
      <c r="AB313" s="35">
        <f>(IFERROR(AB176/((H32+J32+L32)*1.18+(N32+P32+R32+T32+V32+X32+Z32)*1.2),0))*100</f>
        <v>98.546829711262916</v>
      </c>
    </row>
    <row r="314" spans="1:28" s="7" customFormat="1" ht="19.5" customHeight="1" x14ac:dyDescent="0.25">
      <c r="A314" s="36" t="s">
        <v>504</v>
      </c>
      <c r="B314" s="40" t="s">
        <v>505</v>
      </c>
      <c r="C314" s="38" t="s">
        <v>487</v>
      </c>
      <c r="D314" s="35" t="s">
        <v>47</v>
      </c>
      <c r="E314" s="35" t="s">
        <v>47</v>
      </c>
      <c r="F314" s="35" t="s">
        <v>47</v>
      </c>
      <c r="G314" s="35" t="s">
        <v>47</v>
      </c>
      <c r="H314" s="35" t="s">
        <v>47</v>
      </c>
      <c r="I314" s="35" t="s">
        <v>47</v>
      </c>
      <c r="J314" s="35" t="s">
        <v>47</v>
      </c>
      <c r="K314" s="35" t="s">
        <v>47</v>
      </c>
      <c r="L314" s="35" t="s">
        <v>47</v>
      </c>
      <c r="M314" s="35" t="s">
        <v>47</v>
      </c>
      <c r="N314" s="35" t="s">
        <v>47</v>
      </c>
      <c r="O314" s="35" t="s">
        <v>47</v>
      </c>
      <c r="P314" s="35" t="s">
        <v>47</v>
      </c>
      <c r="Q314" s="35" t="s">
        <v>47</v>
      </c>
      <c r="R314" s="35" t="s">
        <v>47</v>
      </c>
      <c r="S314" s="35" t="s">
        <v>47</v>
      </c>
      <c r="T314" s="35" t="s">
        <v>47</v>
      </c>
      <c r="U314" s="35" t="s">
        <v>47</v>
      </c>
      <c r="V314" s="35" t="s">
        <v>47</v>
      </c>
      <c r="W314" s="35" t="s">
        <v>47</v>
      </c>
      <c r="X314" s="35" t="s">
        <v>47</v>
      </c>
      <c r="Y314" s="35" t="s">
        <v>47</v>
      </c>
      <c r="Z314" s="35" t="s">
        <v>47</v>
      </c>
      <c r="AA314" s="35" t="s">
        <v>47</v>
      </c>
      <c r="AB314" s="35" t="s">
        <v>47</v>
      </c>
    </row>
    <row r="315" spans="1:28" s="7" customFormat="1" ht="36.75" customHeight="1" x14ac:dyDescent="0.25">
      <c r="A315" s="36" t="s">
        <v>506</v>
      </c>
      <c r="B315" s="41" t="s">
        <v>507</v>
      </c>
      <c r="C315" s="38" t="s">
        <v>487</v>
      </c>
      <c r="D315" s="35" t="s">
        <v>47</v>
      </c>
      <c r="E315" s="35" t="s">
        <v>47</v>
      </c>
      <c r="F315" s="35" t="s">
        <v>47</v>
      </c>
      <c r="G315" s="35" t="s">
        <v>47</v>
      </c>
      <c r="H315" s="35" t="s">
        <v>47</v>
      </c>
      <c r="I315" s="35" t="s">
        <v>47</v>
      </c>
      <c r="J315" s="35" t="s">
        <v>47</v>
      </c>
      <c r="K315" s="35" t="s">
        <v>47</v>
      </c>
      <c r="L315" s="35" t="s">
        <v>47</v>
      </c>
      <c r="M315" s="35" t="s">
        <v>47</v>
      </c>
      <c r="N315" s="35" t="s">
        <v>47</v>
      </c>
      <c r="O315" s="35" t="s">
        <v>47</v>
      </c>
      <c r="P315" s="35" t="s">
        <v>47</v>
      </c>
      <c r="Q315" s="35" t="s">
        <v>47</v>
      </c>
      <c r="R315" s="35" t="s">
        <v>47</v>
      </c>
      <c r="S315" s="35" t="s">
        <v>47</v>
      </c>
      <c r="T315" s="35" t="s">
        <v>47</v>
      </c>
      <c r="U315" s="35" t="s">
        <v>47</v>
      </c>
      <c r="V315" s="35" t="s">
        <v>47</v>
      </c>
      <c r="W315" s="35" t="s">
        <v>47</v>
      </c>
      <c r="X315" s="35" t="s">
        <v>47</v>
      </c>
      <c r="Y315" s="35" t="s">
        <v>47</v>
      </c>
      <c r="Z315" s="35" t="s">
        <v>47</v>
      </c>
      <c r="AA315" s="35" t="s">
        <v>47</v>
      </c>
      <c r="AB315" s="35" t="s">
        <v>47</v>
      </c>
    </row>
    <row r="316" spans="1:28" s="7" customFormat="1" ht="19.5" customHeight="1" x14ac:dyDescent="0.25">
      <c r="A316" s="36" t="s">
        <v>508</v>
      </c>
      <c r="B316" s="62" t="s">
        <v>61</v>
      </c>
      <c r="C316" s="38" t="s">
        <v>487</v>
      </c>
      <c r="D316" s="35" t="s">
        <v>47</v>
      </c>
      <c r="E316" s="35" t="s">
        <v>47</v>
      </c>
      <c r="F316" s="35" t="s">
        <v>47</v>
      </c>
      <c r="G316" s="35" t="s">
        <v>47</v>
      </c>
      <c r="H316" s="35" t="s">
        <v>47</v>
      </c>
      <c r="I316" s="35" t="s">
        <v>47</v>
      </c>
      <c r="J316" s="35" t="s">
        <v>47</v>
      </c>
      <c r="K316" s="35" t="s">
        <v>47</v>
      </c>
      <c r="L316" s="35" t="s">
        <v>47</v>
      </c>
      <c r="M316" s="35" t="s">
        <v>47</v>
      </c>
      <c r="N316" s="35" t="s">
        <v>47</v>
      </c>
      <c r="O316" s="35" t="s">
        <v>47</v>
      </c>
      <c r="P316" s="35" t="s">
        <v>47</v>
      </c>
      <c r="Q316" s="35" t="s">
        <v>47</v>
      </c>
      <c r="R316" s="35" t="s">
        <v>47</v>
      </c>
      <c r="S316" s="35" t="s">
        <v>47</v>
      </c>
      <c r="T316" s="35" t="s">
        <v>47</v>
      </c>
      <c r="U316" s="35" t="s">
        <v>47</v>
      </c>
      <c r="V316" s="35" t="s">
        <v>47</v>
      </c>
      <c r="W316" s="35" t="s">
        <v>47</v>
      </c>
      <c r="X316" s="35" t="s">
        <v>47</v>
      </c>
      <c r="Y316" s="35" t="s">
        <v>47</v>
      </c>
      <c r="Z316" s="35" t="s">
        <v>47</v>
      </c>
      <c r="AA316" s="35" t="s">
        <v>47</v>
      </c>
      <c r="AB316" s="35" t="s">
        <v>47</v>
      </c>
    </row>
    <row r="317" spans="1:28" s="7" customFormat="1" ht="19.5" customHeight="1" x14ac:dyDescent="0.25">
      <c r="A317" s="36" t="s">
        <v>509</v>
      </c>
      <c r="B317" s="62" t="s">
        <v>63</v>
      </c>
      <c r="C317" s="38" t="s">
        <v>487</v>
      </c>
      <c r="D317" s="35" t="s">
        <v>47</v>
      </c>
      <c r="E317" s="35" t="s">
        <v>47</v>
      </c>
      <c r="F317" s="35" t="s">
        <v>47</v>
      </c>
      <c r="G317" s="35" t="s">
        <v>47</v>
      </c>
      <c r="H317" s="35" t="s">
        <v>47</v>
      </c>
      <c r="I317" s="35" t="s">
        <v>47</v>
      </c>
      <c r="J317" s="35" t="s">
        <v>47</v>
      </c>
      <c r="K317" s="35" t="s">
        <v>47</v>
      </c>
      <c r="L317" s="35" t="s">
        <v>47</v>
      </c>
      <c r="M317" s="35" t="s">
        <v>47</v>
      </c>
      <c r="N317" s="35" t="s">
        <v>47</v>
      </c>
      <c r="O317" s="35" t="s">
        <v>47</v>
      </c>
      <c r="P317" s="35" t="s">
        <v>47</v>
      </c>
      <c r="Q317" s="35" t="s">
        <v>47</v>
      </c>
      <c r="R317" s="35" t="s">
        <v>47</v>
      </c>
      <c r="S317" s="35" t="s">
        <v>47</v>
      </c>
      <c r="T317" s="35" t="s">
        <v>47</v>
      </c>
      <c r="U317" s="35" t="s">
        <v>47</v>
      </c>
      <c r="V317" s="35" t="s">
        <v>47</v>
      </c>
      <c r="W317" s="35" t="s">
        <v>47</v>
      </c>
      <c r="X317" s="35" t="s">
        <v>47</v>
      </c>
      <c r="Y317" s="35" t="s">
        <v>47</v>
      </c>
      <c r="Z317" s="35" t="s">
        <v>47</v>
      </c>
      <c r="AA317" s="35" t="s">
        <v>47</v>
      </c>
      <c r="AB317" s="35" t="s">
        <v>47</v>
      </c>
    </row>
    <row r="318" spans="1:28" s="31" customFormat="1" ht="15.6" customHeight="1" x14ac:dyDescent="0.25">
      <c r="A318" s="30" t="s">
        <v>510</v>
      </c>
      <c r="B318" s="30"/>
      <c r="C318" s="30"/>
      <c r="D318" s="47"/>
      <c r="E318" s="47"/>
      <c r="F318" s="47"/>
      <c r="G318" s="47"/>
      <c r="H318" s="47"/>
      <c r="I318" s="47"/>
      <c r="J318" s="47"/>
      <c r="K318" s="47"/>
      <c r="L318" s="47"/>
      <c r="M318" s="47"/>
      <c r="N318" s="47"/>
      <c r="O318" s="47"/>
      <c r="P318" s="47"/>
      <c r="Q318" s="47"/>
      <c r="R318" s="47"/>
      <c r="S318" s="47"/>
      <c r="T318" s="47"/>
      <c r="U318" s="47"/>
      <c r="V318" s="47"/>
      <c r="W318" s="47"/>
      <c r="X318" s="47"/>
      <c r="Y318" s="47"/>
      <c r="Z318" s="47"/>
      <c r="AA318" s="47"/>
      <c r="AB318" s="47"/>
    </row>
    <row r="319" spans="1:28" s="21" customFormat="1" ht="31.5" customHeight="1" x14ac:dyDescent="0.25">
      <c r="A319" s="32" t="s">
        <v>511</v>
      </c>
      <c r="B319" s="33" t="s">
        <v>512</v>
      </c>
      <c r="C319" s="34" t="s">
        <v>47</v>
      </c>
      <c r="D319" s="35" t="s">
        <v>47</v>
      </c>
      <c r="E319" s="35" t="s">
        <v>47</v>
      </c>
      <c r="F319" s="35" t="s">
        <v>47</v>
      </c>
      <c r="G319" s="35" t="s">
        <v>47</v>
      </c>
      <c r="H319" s="35" t="s">
        <v>47</v>
      </c>
      <c r="I319" s="35" t="s">
        <v>47</v>
      </c>
      <c r="J319" s="35" t="s">
        <v>47</v>
      </c>
      <c r="K319" s="35" t="s">
        <v>47</v>
      </c>
      <c r="L319" s="35" t="s">
        <v>47</v>
      </c>
      <c r="M319" s="35" t="s">
        <v>47</v>
      </c>
      <c r="N319" s="35" t="s">
        <v>47</v>
      </c>
      <c r="O319" s="35" t="s">
        <v>47</v>
      </c>
      <c r="P319" s="35" t="s">
        <v>47</v>
      </c>
      <c r="Q319" s="35" t="s">
        <v>47</v>
      </c>
      <c r="R319" s="35" t="s">
        <v>47</v>
      </c>
      <c r="S319" s="35" t="s">
        <v>47</v>
      </c>
      <c r="T319" s="35" t="s">
        <v>47</v>
      </c>
      <c r="U319" s="35" t="s">
        <v>47</v>
      </c>
      <c r="V319" s="35" t="s">
        <v>47</v>
      </c>
      <c r="W319" s="35" t="s">
        <v>47</v>
      </c>
      <c r="X319" s="35" t="s">
        <v>47</v>
      </c>
      <c r="Y319" s="35" t="s">
        <v>47</v>
      </c>
      <c r="Z319" s="35" t="s">
        <v>47</v>
      </c>
      <c r="AA319" s="35" t="s">
        <v>47</v>
      </c>
      <c r="AB319" s="35" t="s">
        <v>47</v>
      </c>
    </row>
    <row r="320" spans="1:28" ht="15.75" customHeight="1" x14ac:dyDescent="0.25">
      <c r="A320" s="36" t="s">
        <v>513</v>
      </c>
      <c r="B320" s="45" t="s">
        <v>514</v>
      </c>
      <c r="C320" s="38" t="s">
        <v>515</v>
      </c>
      <c r="D320" s="35">
        <v>0</v>
      </c>
      <c r="E320" s="35">
        <v>0</v>
      </c>
      <c r="F320" s="35">
        <v>0</v>
      </c>
      <c r="G320" s="35">
        <v>0</v>
      </c>
      <c r="H320" s="35">
        <v>0</v>
      </c>
      <c r="I320" s="35">
        <v>0</v>
      </c>
      <c r="J320" s="35">
        <v>0</v>
      </c>
      <c r="K320" s="35">
        <v>0</v>
      </c>
      <c r="L320" s="35">
        <v>0</v>
      </c>
      <c r="M320" s="35">
        <v>0</v>
      </c>
      <c r="N320" s="35">
        <v>0</v>
      </c>
      <c r="O320" s="35">
        <v>0</v>
      </c>
      <c r="P320" s="35">
        <v>0</v>
      </c>
      <c r="Q320" s="35">
        <v>0</v>
      </c>
      <c r="R320" s="35">
        <v>0</v>
      </c>
      <c r="S320" s="35">
        <v>0</v>
      </c>
      <c r="T320" s="35">
        <v>0</v>
      </c>
      <c r="U320" s="35">
        <v>0</v>
      </c>
      <c r="V320" s="35">
        <v>0</v>
      </c>
      <c r="W320" s="35">
        <v>0</v>
      </c>
      <c r="X320" s="35">
        <v>0</v>
      </c>
      <c r="Y320" s="35">
        <v>0</v>
      </c>
      <c r="Z320" s="35">
        <v>0</v>
      </c>
      <c r="AA320" s="35" t="s">
        <v>47</v>
      </c>
      <c r="AB320" s="35" t="s">
        <v>47</v>
      </c>
    </row>
    <row r="321" spans="1:28" ht="15.75" customHeight="1" x14ac:dyDescent="0.25">
      <c r="A321" s="36" t="s">
        <v>516</v>
      </c>
      <c r="B321" s="45" t="s">
        <v>517</v>
      </c>
      <c r="C321" s="38" t="s">
        <v>518</v>
      </c>
      <c r="D321" s="35" t="s">
        <v>47</v>
      </c>
      <c r="E321" s="35" t="s">
        <v>47</v>
      </c>
      <c r="F321" s="35" t="s">
        <v>47</v>
      </c>
      <c r="G321" s="35" t="s">
        <v>47</v>
      </c>
      <c r="H321" s="35" t="s">
        <v>47</v>
      </c>
      <c r="I321" s="35" t="s">
        <v>47</v>
      </c>
      <c r="J321" s="35" t="s">
        <v>47</v>
      </c>
      <c r="K321" s="35" t="s">
        <v>47</v>
      </c>
      <c r="L321" s="35" t="s">
        <v>47</v>
      </c>
      <c r="M321" s="35" t="s">
        <v>47</v>
      </c>
      <c r="N321" s="35" t="s">
        <v>47</v>
      </c>
      <c r="O321" s="35" t="s">
        <v>47</v>
      </c>
      <c r="P321" s="35" t="s">
        <v>47</v>
      </c>
      <c r="Q321" s="35" t="s">
        <v>47</v>
      </c>
      <c r="R321" s="35" t="s">
        <v>47</v>
      </c>
      <c r="S321" s="35" t="s">
        <v>47</v>
      </c>
      <c r="T321" s="35" t="s">
        <v>47</v>
      </c>
      <c r="U321" s="35" t="s">
        <v>47</v>
      </c>
      <c r="V321" s="35" t="s">
        <v>47</v>
      </c>
      <c r="W321" s="35" t="s">
        <v>47</v>
      </c>
      <c r="X321" s="35" t="s">
        <v>47</v>
      </c>
      <c r="Y321" s="35" t="s">
        <v>47</v>
      </c>
      <c r="Z321" s="35" t="s">
        <v>47</v>
      </c>
      <c r="AA321" s="35" t="s">
        <v>47</v>
      </c>
      <c r="AB321" s="35" t="s">
        <v>47</v>
      </c>
    </row>
    <row r="322" spans="1:28" ht="15.75" customHeight="1" x14ac:dyDescent="0.25">
      <c r="A322" s="36" t="s">
        <v>519</v>
      </c>
      <c r="B322" s="45" t="s">
        <v>520</v>
      </c>
      <c r="C322" s="38" t="s">
        <v>515</v>
      </c>
      <c r="D322" s="35">
        <v>0</v>
      </c>
      <c r="E322" s="35">
        <v>0</v>
      </c>
      <c r="F322" s="35">
        <v>0</v>
      </c>
      <c r="G322" s="35">
        <v>0</v>
      </c>
      <c r="H322" s="35">
        <v>0</v>
      </c>
      <c r="I322" s="35">
        <v>0</v>
      </c>
      <c r="J322" s="35">
        <v>0</v>
      </c>
      <c r="K322" s="35">
        <v>0</v>
      </c>
      <c r="L322" s="35">
        <v>0</v>
      </c>
      <c r="M322" s="35">
        <v>0</v>
      </c>
      <c r="N322" s="35">
        <v>0</v>
      </c>
      <c r="O322" s="35">
        <v>0</v>
      </c>
      <c r="P322" s="35">
        <v>0</v>
      </c>
      <c r="Q322" s="35">
        <v>0</v>
      </c>
      <c r="R322" s="35">
        <v>0</v>
      </c>
      <c r="S322" s="35">
        <v>0</v>
      </c>
      <c r="T322" s="35">
        <v>0</v>
      </c>
      <c r="U322" s="35">
        <v>0</v>
      </c>
      <c r="V322" s="35">
        <v>0</v>
      </c>
      <c r="W322" s="35">
        <v>0</v>
      </c>
      <c r="X322" s="35">
        <v>0</v>
      </c>
      <c r="Y322" s="35">
        <v>0</v>
      </c>
      <c r="Z322" s="35">
        <v>0</v>
      </c>
      <c r="AA322" s="35" t="s">
        <v>47</v>
      </c>
      <c r="AB322" s="35" t="s">
        <v>47</v>
      </c>
    </row>
    <row r="323" spans="1:28" ht="15.75" customHeight="1" x14ac:dyDescent="0.25">
      <c r="A323" s="36" t="s">
        <v>521</v>
      </c>
      <c r="B323" s="45" t="s">
        <v>522</v>
      </c>
      <c r="C323" s="38" t="s">
        <v>518</v>
      </c>
      <c r="D323" s="35" t="s">
        <v>47</v>
      </c>
      <c r="E323" s="35" t="s">
        <v>47</v>
      </c>
      <c r="F323" s="35" t="s">
        <v>47</v>
      </c>
      <c r="G323" s="35" t="s">
        <v>47</v>
      </c>
      <c r="H323" s="35" t="s">
        <v>47</v>
      </c>
      <c r="I323" s="35" t="s">
        <v>47</v>
      </c>
      <c r="J323" s="35" t="s">
        <v>47</v>
      </c>
      <c r="K323" s="35" t="s">
        <v>47</v>
      </c>
      <c r="L323" s="35" t="s">
        <v>47</v>
      </c>
      <c r="M323" s="35" t="s">
        <v>47</v>
      </c>
      <c r="N323" s="35" t="s">
        <v>47</v>
      </c>
      <c r="O323" s="35" t="s">
        <v>47</v>
      </c>
      <c r="P323" s="35" t="s">
        <v>47</v>
      </c>
      <c r="Q323" s="35" t="s">
        <v>47</v>
      </c>
      <c r="R323" s="35" t="s">
        <v>47</v>
      </c>
      <c r="S323" s="35" t="s">
        <v>47</v>
      </c>
      <c r="T323" s="35" t="s">
        <v>47</v>
      </c>
      <c r="U323" s="35" t="s">
        <v>47</v>
      </c>
      <c r="V323" s="35" t="s">
        <v>47</v>
      </c>
      <c r="W323" s="35" t="s">
        <v>47</v>
      </c>
      <c r="X323" s="35" t="s">
        <v>47</v>
      </c>
      <c r="Y323" s="35" t="s">
        <v>47</v>
      </c>
      <c r="Z323" s="35" t="s">
        <v>47</v>
      </c>
      <c r="AA323" s="35" t="s">
        <v>47</v>
      </c>
      <c r="AB323" s="35" t="s">
        <v>47</v>
      </c>
    </row>
    <row r="324" spans="1:28" ht="15.75" customHeight="1" x14ac:dyDescent="0.25">
      <c r="A324" s="36" t="s">
        <v>523</v>
      </c>
      <c r="B324" s="45" t="s">
        <v>524</v>
      </c>
      <c r="C324" s="38" t="s">
        <v>525</v>
      </c>
      <c r="D324" s="35">
        <v>0</v>
      </c>
      <c r="E324" s="35">
        <v>0</v>
      </c>
      <c r="F324" s="35">
        <v>0</v>
      </c>
      <c r="G324" s="35">
        <v>0</v>
      </c>
      <c r="H324" s="35">
        <v>0</v>
      </c>
      <c r="I324" s="35">
        <v>0</v>
      </c>
      <c r="J324" s="35">
        <v>0</v>
      </c>
      <c r="K324" s="35">
        <v>0</v>
      </c>
      <c r="L324" s="35">
        <v>0</v>
      </c>
      <c r="M324" s="35">
        <v>0</v>
      </c>
      <c r="N324" s="35">
        <v>0</v>
      </c>
      <c r="O324" s="35">
        <v>0</v>
      </c>
      <c r="P324" s="35">
        <v>0</v>
      </c>
      <c r="Q324" s="35">
        <v>0</v>
      </c>
      <c r="R324" s="35">
        <v>0</v>
      </c>
      <c r="S324" s="35">
        <v>0</v>
      </c>
      <c r="T324" s="35">
        <v>0</v>
      </c>
      <c r="U324" s="35">
        <v>0</v>
      </c>
      <c r="V324" s="35">
        <v>0</v>
      </c>
      <c r="W324" s="35">
        <v>0</v>
      </c>
      <c r="X324" s="35">
        <v>0</v>
      </c>
      <c r="Y324" s="35">
        <v>0</v>
      </c>
      <c r="Z324" s="35">
        <v>0</v>
      </c>
      <c r="AA324" s="35">
        <f>H324+J324+K324+M324+O324+Q324+S324+U324+W324+Y324</f>
        <v>0</v>
      </c>
      <c r="AB324" s="35">
        <f>H324+J324+L324+N324+P324+R324+T324+V324+X324+Z324</f>
        <v>0</v>
      </c>
    </row>
    <row r="325" spans="1:28" ht="15.75" customHeight="1" x14ac:dyDescent="0.25">
      <c r="A325" s="36" t="s">
        <v>526</v>
      </c>
      <c r="B325" s="45" t="s">
        <v>527</v>
      </c>
      <c r="C325" s="34" t="s">
        <v>47</v>
      </c>
      <c r="D325" s="35" t="s">
        <v>47</v>
      </c>
      <c r="E325" s="35" t="s">
        <v>47</v>
      </c>
      <c r="F325" s="35" t="s">
        <v>47</v>
      </c>
      <c r="G325" s="35" t="s">
        <v>47</v>
      </c>
      <c r="H325" s="35" t="s">
        <v>47</v>
      </c>
      <c r="I325" s="35" t="s">
        <v>47</v>
      </c>
      <c r="J325" s="35" t="s">
        <v>47</v>
      </c>
      <c r="K325" s="35" t="s">
        <v>47</v>
      </c>
      <c r="L325" s="35" t="s">
        <v>47</v>
      </c>
      <c r="M325" s="35" t="s">
        <v>47</v>
      </c>
      <c r="N325" s="35" t="s">
        <v>47</v>
      </c>
      <c r="O325" s="35" t="s">
        <v>47</v>
      </c>
      <c r="P325" s="35" t="s">
        <v>47</v>
      </c>
      <c r="Q325" s="35" t="s">
        <v>47</v>
      </c>
      <c r="R325" s="35" t="s">
        <v>47</v>
      </c>
      <c r="S325" s="35" t="s">
        <v>47</v>
      </c>
      <c r="T325" s="35" t="s">
        <v>47</v>
      </c>
      <c r="U325" s="35" t="s">
        <v>47</v>
      </c>
      <c r="V325" s="35" t="s">
        <v>47</v>
      </c>
      <c r="W325" s="35" t="s">
        <v>47</v>
      </c>
      <c r="X325" s="35" t="s">
        <v>47</v>
      </c>
      <c r="Y325" s="35" t="s">
        <v>47</v>
      </c>
      <c r="Z325" s="35" t="s">
        <v>47</v>
      </c>
      <c r="AA325" s="35" t="s">
        <v>47</v>
      </c>
      <c r="AB325" s="35" t="s">
        <v>47</v>
      </c>
    </row>
    <row r="326" spans="1:28" ht="15.75" customHeight="1" x14ac:dyDescent="0.25">
      <c r="A326" s="36" t="s">
        <v>528</v>
      </c>
      <c r="B326" s="41" t="s">
        <v>529</v>
      </c>
      <c r="C326" s="38" t="s">
        <v>525</v>
      </c>
      <c r="D326" s="35">
        <v>0</v>
      </c>
      <c r="E326" s="35">
        <v>0</v>
      </c>
      <c r="F326" s="35">
        <v>0</v>
      </c>
      <c r="G326" s="35">
        <v>0</v>
      </c>
      <c r="H326" s="35">
        <v>0</v>
      </c>
      <c r="I326" s="35">
        <v>0</v>
      </c>
      <c r="J326" s="35">
        <v>0</v>
      </c>
      <c r="K326" s="35">
        <v>0</v>
      </c>
      <c r="L326" s="35">
        <v>0</v>
      </c>
      <c r="M326" s="35">
        <v>0</v>
      </c>
      <c r="N326" s="35">
        <v>0</v>
      </c>
      <c r="O326" s="35">
        <v>0</v>
      </c>
      <c r="P326" s="35">
        <v>0</v>
      </c>
      <c r="Q326" s="35">
        <v>0</v>
      </c>
      <c r="R326" s="35">
        <v>0</v>
      </c>
      <c r="S326" s="35">
        <v>0</v>
      </c>
      <c r="T326" s="35">
        <v>0</v>
      </c>
      <c r="U326" s="35">
        <v>0</v>
      </c>
      <c r="V326" s="35">
        <v>0</v>
      </c>
      <c r="W326" s="35">
        <v>0</v>
      </c>
      <c r="X326" s="35">
        <v>0</v>
      </c>
      <c r="Y326" s="35">
        <v>0</v>
      </c>
      <c r="Z326" s="35">
        <v>0</v>
      </c>
      <c r="AA326" s="35">
        <f>H326+J326+K326+M326+O326+Q326+S326+U326+W326+Y326</f>
        <v>0</v>
      </c>
      <c r="AB326" s="35">
        <f>H326+J326+L326+N326+P326+R326+T326+V326+X326+Z326</f>
        <v>0</v>
      </c>
    </row>
    <row r="327" spans="1:28" ht="15.75" customHeight="1" x14ac:dyDescent="0.25">
      <c r="A327" s="36" t="s">
        <v>530</v>
      </c>
      <c r="B327" s="41" t="s">
        <v>531</v>
      </c>
      <c r="C327" s="38" t="s">
        <v>532</v>
      </c>
      <c r="D327" s="35" t="s">
        <v>47</v>
      </c>
      <c r="E327" s="35" t="s">
        <v>47</v>
      </c>
      <c r="F327" s="35" t="s">
        <v>47</v>
      </c>
      <c r="G327" s="35" t="s">
        <v>47</v>
      </c>
      <c r="H327" s="35" t="s">
        <v>47</v>
      </c>
      <c r="I327" s="35" t="s">
        <v>47</v>
      </c>
      <c r="J327" s="35" t="s">
        <v>47</v>
      </c>
      <c r="K327" s="35" t="s">
        <v>47</v>
      </c>
      <c r="L327" s="35" t="s">
        <v>47</v>
      </c>
      <c r="M327" s="35" t="s">
        <v>47</v>
      </c>
      <c r="N327" s="35" t="s">
        <v>47</v>
      </c>
      <c r="O327" s="35" t="s">
        <v>47</v>
      </c>
      <c r="P327" s="35" t="s">
        <v>47</v>
      </c>
      <c r="Q327" s="35" t="s">
        <v>47</v>
      </c>
      <c r="R327" s="35" t="s">
        <v>47</v>
      </c>
      <c r="S327" s="35" t="s">
        <v>47</v>
      </c>
      <c r="T327" s="35" t="s">
        <v>47</v>
      </c>
      <c r="U327" s="35" t="s">
        <v>47</v>
      </c>
      <c r="V327" s="35" t="s">
        <v>47</v>
      </c>
      <c r="W327" s="35" t="s">
        <v>47</v>
      </c>
      <c r="X327" s="35" t="s">
        <v>47</v>
      </c>
      <c r="Y327" s="35" t="s">
        <v>47</v>
      </c>
      <c r="Z327" s="35" t="s">
        <v>47</v>
      </c>
      <c r="AA327" s="35" t="s">
        <v>47</v>
      </c>
      <c r="AB327" s="35" t="s">
        <v>47</v>
      </c>
    </row>
    <row r="328" spans="1:28" ht="15.75" customHeight="1" x14ac:dyDescent="0.25">
      <c r="A328" s="36" t="s">
        <v>533</v>
      </c>
      <c r="B328" s="45" t="s">
        <v>534</v>
      </c>
      <c r="C328" s="34" t="s">
        <v>47</v>
      </c>
      <c r="D328" s="35" t="s">
        <v>47</v>
      </c>
      <c r="E328" s="35" t="s">
        <v>47</v>
      </c>
      <c r="F328" s="35" t="s">
        <v>47</v>
      </c>
      <c r="G328" s="35" t="s">
        <v>47</v>
      </c>
      <c r="H328" s="35" t="s">
        <v>47</v>
      </c>
      <c r="I328" s="35" t="s">
        <v>47</v>
      </c>
      <c r="J328" s="35" t="s">
        <v>47</v>
      </c>
      <c r="K328" s="35" t="s">
        <v>47</v>
      </c>
      <c r="L328" s="35" t="s">
        <v>47</v>
      </c>
      <c r="M328" s="35" t="s">
        <v>47</v>
      </c>
      <c r="N328" s="35" t="s">
        <v>47</v>
      </c>
      <c r="O328" s="35" t="s">
        <v>47</v>
      </c>
      <c r="P328" s="35" t="s">
        <v>47</v>
      </c>
      <c r="Q328" s="35" t="s">
        <v>47</v>
      </c>
      <c r="R328" s="35" t="s">
        <v>47</v>
      </c>
      <c r="S328" s="35" t="s">
        <v>47</v>
      </c>
      <c r="T328" s="35" t="s">
        <v>47</v>
      </c>
      <c r="U328" s="35" t="s">
        <v>47</v>
      </c>
      <c r="V328" s="35" t="s">
        <v>47</v>
      </c>
      <c r="W328" s="35" t="s">
        <v>47</v>
      </c>
      <c r="X328" s="35" t="s">
        <v>47</v>
      </c>
      <c r="Y328" s="35" t="s">
        <v>47</v>
      </c>
      <c r="Z328" s="35" t="s">
        <v>47</v>
      </c>
      <c r="AA328" s="35" t="s">
        <v>47</v>
      </c>
      <c r="AB328" s="35" t="s">
        <v>47</v>
      </c>
    </row>
    <row r="329" spans="1:28" ht="15.75" customHeight="1" x14ac:dyDescent="0.25">
      <c r="A329" s="36" t="s">
        <v>535</v>
      </c>
      <c r="B329" s="41" t="s">
        <v>529</v>
      </c>
      <c r="C329" s="38" t="s">
        <v>525</v>
      </c>
      <c r="D329" s="35">
        <v>0</v>
      </c>
      <c r="E329" s="35">
        <v>0</v>
      </c>
      <c r="F329" s="35">
        <v>0</v>
      </c>
      <c r="G329" s="35">
        <v>0</v>
      </c>
      <c r="H329" s="35">
        <v>0</v>
      </c>
      <c r="I329" s="35">
        <v>0</v>
      </c>
      <c r="J329" s="35">
        <v>0</v>
      </c>
      <c r="K329" s="35">
        <v>0</v>
      </c>
      <c r="L329" s="35">
        <v>0</v>
      </c>
      <c r="M329" s="35">
        <v>0</v>
      </c>
      <c r="N329" s="35">
        <v>0</v>
      </c>
      <c r="O329" s="35">
        <v>0</v>
      </c>
      <c r="P329" s="35">
        <v>0</v>
      </c>
      <c r="Q329" s="35">
        <v>0</v>
      </c>
      <c r="R329" s="35">
        <v>0</v>
      </c>
      <c r="S329" s="35">
        <v>0</v>
      </c>
      <c r="T329" s="35">
        <v>0</v>
      </c>
      <c r="U329" s="35">
        <v>0</v>
      </c>
      <c r="V329" s="35">
        <v>0</v>
      </c>
      <c r="W329" s="35">
        <v>0</v>
      </c>
      <c r="X329" s="35">
        <v>0</v>
      </c>
      <c r="Y329" s="35">
        <v>0</v>
      </c>
      <c r="Z329" s="35">
        <v>0</v>
      </c>
      <c r="AA329" s="35">
        <f t="shared" ref="AA329" si="100">H329+J329+K329+M329+O329+Q329+S329+U329+W329+Y329</f>
        <v>0</v>
      </c>
      <c r="AB329" s="35">
        <f t="shared" ref="AB329" si="101">H329+J329+L329+N329+P329+R329+T329+V329+X329+Z329</f>
        <v>0</v>
      </c>
    </row>
    <row r="330" spans="1:28" ht="15.75" customHeight="1" x14ac:dyDescent="0.25">
      <c r="A330" s="36" t="s">
        <v>536</v>
      </c>
      <c r="B330" s="41" t="s">
        <v>537</v>
      </c>
      <c r="C330" s="38" t="s">
        <v>515</v>
      </c>
      <c r="D330" s="35">
        <v>0</v>
      </c>
      <c r="E330" s="35">
        <v>0</v>
      </c>
      <c r="F330" s="35">
        <v>0</v>
      </c>
      <c r="G330" s="35">
        <v>0</v>
      </c>
      <c r="H330" s="35">
        <v>0</v>
      </c>
      <c r="I330" s="35">
        <v>0</v>
      </c>
      <c r="J330" s="35">
        <v>0</v>
      </c>
      <c r="K330" s="35">
        <v>0</v>
      </c>
      <c r="L330" s="35">
        <v>0</v>
      </c>
      <c r="M330" s="35">
        <v>0</v>
      </c>
      <c r="N330" s="35">
        <v>0</v>
      </c>
      <c r="O330" s="35">
        <v>0</v>
      </c>
      <c r="P330" s="35">
        <v>0</v>
      </c>
      <c r="Q330" s="35">
        <v>0</v>
      </c>
      <c r="R330" s="35">
        <v>0</v>
      </c>
      <c r="S330" s="35">
        <v>0</v>
      </c>
      <c r="T330" s="35">
        <v>0</v>
      </c>
      <c r="U330" s="35">
        <v>0</v>
      </c>
      <c r="V330" s="35">
        <v>0</v>
      </c>
      <c r="W330" s="35">
        <v>0</v>
      </c>
      <c r="X330" s="35">
        <v>0</v>
      </c>
      <c r="Y330" s="35">
        <v>0</v>
      </c>
      <c r="Z330" s="35">
        <v>0</v>
      </c>
      <c r="AA330" s="35" t="s">
        <v>47</v>
      </c>
      <c r="AB330" s="35" t="s">
        <v>47</v>
      </c>
    </row>
    <row r="331" spans="1:28" ht="15.75" customHeight="1" x14ac:dyDescent="0.25">
      <c r="A331" s="36" t="s">
        <v>538</v>
      </c>
      <c r="B331" s="41" t="s">
        <v>531</v>
      </c>
      <c r="C331" s="38" t="s">
        <v>532</v>
      </c>
      <c r="D331" s="35" t="s">
        <v>47</v>
      </c>
      <c r="E331" s="35" t="s">
        <v>47</v>
      </c>
      <c r="F331" s="35" t="s">
        <v>47</v>
      </c>
      <c r="G331" s="35" t="s">
        <v>47</v>
      </c>
      <c r="H331" s="35" t="s">
        <v>47</v>
      </c>
      <c r="I331" s="35" t="s">
        <v>47</v>
      </c>
      <c r="J331" s="35" t="s">
        <v>47</v>
      </c>
      <c r="K331" s="35" t="s">
        <v>47</v>
      </c>
      <c r="L331" s="35" t="s">
        <v>47</v>
      </c>
      <c r="M331" s="35" t="s">
        <v>47</v>
      </c>
      <c r="N331" s="35" t="s">
        <v>47</v>
      </c>
      <c r="O331" s="35" t="s">
        <v>47</v>
      </c>
      <c r="P331" s="35" t="s">
        <v>47</v>
      </c>
      <c r="Q331" s="35" t="s">
        <v>47</v>
      </c>
      <c r="R331" s="35" t="s">
        <v>47</v>
      </c>
      <c r="S331" s="35" t="s">
        <v>47</v>
      </c>
      <c r="T331" s="35" t="s">
        <v>47</v>
      </c>
      <c r="U331" s="35" t="s">
        <v>47</v>
      </c>
      <c r="V331" s="35" t="s">
        <v>47</v>
      </c>
      <c r="W331" s="35" t="s">
        <v>47</v>
      </c>
      <c r="X331" s="35" t="s">
        <v>47</v>
      </c>
      <c r="Y331" s="35" t="s">
        <v>47</v>
      </c>
      <c r="Z331" s="35" t="s">
        <v>47</v>
      </c>
      <c r="AA331" s="35" t="s">
        <v>47</v>
      </c>
      <c r="AB331" s="35" t="s">
        <v>47</v>
      </c>
    </row>
    <row r="332" spans="1:28" ht="15.75" customHeight="1" x14ac:dyDescent="0.25">
      <c r="A332" s="36" t="s">
        <v>539</v>
      </c>
      <c r="B332" s="45" t="s">
        <v>540</v>
      </c>
      <c r="C332" s="34" t="s">
        <v>47</v>
      </c>
      <c r="D332" s="35" t="s">
        <v>47</v>
      </c>
      <c r="E332" s="35" t="s">
        <v>47</v>
      </c>
      <c r="F332" s="35" t="s">
        <v>47</v>
      </c>
      <c r="G332" s="35" t="s">
        <v>47</v>
      </c>
      <c r="H332" s="35" t="s">
        <v>47</v>
      </c>
      <c r="I332" s="35" t="s">
        <v>47</v>
      </c>
      <c r="J332" s="35" t="s">
        <v>47</v>
      </c>
      <c r="K332" s="35" t="s">
        <v>47</v>
      </c>
      <c r="L332" s="35" t="s">
        <v>47</v>
      </c>
      <c r="M332" s="35" t="s">
        <v>47</v>
      </c>
      <c r="N332" s="35" t="s">
        <v>47</v>
      </c>
      <c r="O332" s="35" t="s">
        <v>47</v>
      </c>
      <c r="P332" s="35" t="s">
        <v>47</v>
      </c>
      <c r="Q332" s="35" t="s">
        <v>47</v>
      </c>
      <c r="R332" s="35" t="s">
        <v>47</v>
      </c>
      <c r="S332" s="35" t="s">
        <v>47</v>
      </c>
      <c r="T332" s="35" t="s">
        <v>47</v>
      </c>
      <c r="U332" s="35" t="s">
        <v>47</v>
      </c>
      <c r="V332" s="35" t="s">
        <v>47</v>
      </c>
      <c r="W332" s="35" t="s">
        <v>47</v>
      </c>
      <c r="X332" s="35" t="s">
        <v>47</v>
      </c>
      <c r="Y332" s="35" t="s">
        <v>47</v>
      </c>
      <c r="Z332" s="35" t="s">
        <v>47</v>
      </c>
      <c r="AA332" s="35" t="s">
        <v>47</v>
      </c>
      <c r="AB332" s="35" t="s">
        <v>47</v>
      </c>
    </row>
    <row r="333" spans="1:28" ht="15.75" customHeight="1" x14ac:dyDescent="0.25">
      <c r="A333" s="36" t="s">
        <v>541</v>
      </c>
      <c r="B333" s="41" t="s">
        <v>529</v>
      </c>
      <c r="C333" s="38" t="s">
        <v>525</v>
      </c>
      <c r="D333" s="35">
        <v>0</v>
      </c>
      <c r="E333" s="35">
        <v>0</v>
      </c>
      <c r="F333" s="35">
        <v>0</v>
      </c>
      <c r="G333" s="35">
        <v>0</v>
      </c>
      <c r="H333" s="35">
        <v>0</v>
      </c>
      <c r="I333" s="35">
        <v>0</v>
      </c>
      <c r="J333" s="35">
        <v>0</v>
      </c>
      <c r="K333" s="35">
        <v>0</v>
      </c>
      <c r="L333" s="35">
        <v>0</v>
      </c>
      <c r="M333" s="35">
        <v>0</v>
      </c>
      <c r="N333" s="35">
        <v>0</v>
      </c>
      <c r="O333" s="35">
        <v>0</v>
      </c>
      <c r="P333" s="35">
        <v>0</v>
      </c>
      <c r="Q333" s="35">
        <v>0</v>
      </c>
      <c r="R333" s="35">
        <v>0</v>
      </c>
      <c r="S333" s="35">
        <v>0</v>
      </c>
      <c r="T333" s="35">
        <v>0</v>
      </c>
      <c r="U333" s="35">
        <v>0</v>
      </c>
      <c r="V333" s="35">
        <v>0</v>
      </c>
      <c r="W333" s="35">
        <v>0</v>
      </c>
      <c r="X333" s="35">
        <v>0</v>
      </c>
      <c r="Y333" s="35">
        <v>0</v>
      </c>
      <c r="Z333" s="35">
        <v>0</v>
      </c>
      <c r="AA333" s="35">
        <f>H333+J333+K333+M333+O333+Q333+S333+U333+W333+Y333</f>
        <v>0</v>
      </c>
      <c r="AB333" s="35">
        <f>H333+J333+L333+N333+P333+R333+T333+V333+X333+Z333</f>
        <v>0</v>
      </c>
    </row>
    <row r="334" spans="1:28" ht="15.75" customHeight="1" x14ac:dyDescent="0.25">
      <c r="A334" s="36" t="s">
        <v>542</v>
      </c>
      <c r="B334" s="41" t="s">
        <v>531</v>
      </c>
      <c r="C334" s="38" t="s">
        <v>532</v>
      </c>
      <c r="D334" s="35" t="s">
        <v>47</v>
      </c>
      <c r="E334" s="35" t="s">
        <v>47</v>
      </c>
      <c r="F334" s="35" t="s">
        <v>47</v>
      </c>
      <c r="G334" s="35" t="s">
        <v>47</v>
      </c>
      <c r="H334" s="35" t="s">
        <v>47</v>
      </c>
      <c r="I334" s="35" t="s">
        <v>47</v>
      </c>
      <c r="J334" s="35" t="s">
        <v>47</v>
      </c>
      <c r="K334" s="35" t="s">
        <v>47</v>
      </c>
      <c r="L334" s="35" t="s">
        <v>47</v>
      </c>
      <c r="M334" s="35" t="s">
        <v>47</v>
      </c>
      <c r="N334" s="35" t="s">
        <v>47</v>
      </c>
      <c r="O334" s="35" t="s">
        <v>47</v>
      </c>
      <c r="P334" s="35" t="s">
        <v>47</v>
      </c>
      <c r="Q334" s="35" t="s">
        <v>47</v>
      </c>
      <c r="R334" s="35" t="s">
        <v>47</v>
      </c>
      <c r="S334" s="35" t="s">
        <v>47</v>
      </c>
      <c r="T334" s="35" t="s">
        <v>47</v>
      </c>
      <c r="U334" s="35" t="s">
        <v>47</v>
      </c>
      <c r="V334" s="35" t="s">
        <v>47</v>
      </c>
      <c r="W334" s="35" t="s">
        <v>47</v>
      </c>
      <c r="X334" s="35" t="s">
        <v>47</v>
      </c>
      <c r="Y334" s="35" t="s">
        <v>47</v>
      </c>
      <c r="Z334" s="35" t="s">
        <v>47</v>
      </c>
      <c r="AA334" s="35" t="s">
        <v>47</v>
      </c>
      <c r="AB334" s="35" t="s">
        <v>47</v>
      </c>
    </row>
    <row r="335" spans="1:28" ht="15.75" customHeight="1" x14ac:dyDescent="0.25">
      <c r="A335" s="36" t="s">
        <v>543</v>
      </c>
      <c r="B335" s="45" t="s">
        <v>544</v>
      </c>
      <c r="C335" s="34" t="s">
        <v>47</v>
      </c>
      <c r="D335" s="35" t="s">
        <v>47</v>
      </c>
      <c r="E335" s="35" t="s">
        <v>47</v>
      </c>
      <c r="F335" s="35" t="s">
        <v>47</v>
      </c>
      <c r="G335" s="35" t="s">
        <v>47</v>
      </c>
      <c r="H335" s="35" t="s">
        <v>47</v>
      </c>
      <c r="I335" s="35" t="s">
        <v>47</v>
      </c>
      <c r="J335" s="35" t="s">
        <v>47</v>
      </c>
      <c r="K335" s="35" t="s">
        <v>47</v>
      </c>
      <c r="L335" s="35" t="s">
        <v>47</v>
      </c>
      <c r="M335" s="35" t="s">
        <v>47</v>
      </c>
      <c r="N335" s="35" t="s">
        <v>47</v>
      </c>
      <c r="O335" s="35" t="s">
        <v>47</v>
      </c>
      <c r="P335" s="35" t="s">
        <v>47</v>
      </c>
      <c r="Q335" s="35" t="s">
        <v>47</v>
      </c>
      <c r="R335" s="35" t="s">
        <v>47</v>
      </c>
      <c r="S335" s="35" t="s">
        <v>47</v>
      </c>
      <c r="T335" s="35" t="s">
        <v>47</v>
      </c>
      <c r="U335" s="35" t="s">
        <v>47</v>
      </c>
      <c r="V335" s="35" t="s">
        <v>47</v>
      </c>
      <c r="W335" s="35" t="s">
        <v>47</v>
      </c>
      <c r="X335" s="35" t="s">
        <v>47</v>
      </c>
      <c r="Y335" s="35" t="s">
        <v>47</v>
      </c>
      <c r="Z335" s="35" t="s">
        <v>47</v>
      </c>
      <c r="AA335" s="35" t="s">
        <v>47</v>
      </c>
      <c r="AB335" s="35" t="s">
        <v>47</v>
      </c>
    </row>
    <row r="336" spans="1:28" ht="15.75" customHeight="1" x14ac:dyDescent="0.25">
      <c r="A336" s="36" t="s">
        <v>545</v>
      </c>
      <c r="B336" s="41" t="s">
        <v>529</v>
      </c>
      <c r="C336" s="38" t="s">
        <v>525</v>
      </c>
      <c r="D336" s="35">
        <v>0</v>
      </c>
      <c r="E336" s="35">
        <v>0</v>
      </c>
      <c r="F336" s="35">
        <v>0</v>
      </c>
      <c r="G336" s="35">
        <v>0</v>
      </c>
      <c r="H336" s="35">
        <v>0</v>
      </c>
      <c r="I336" s="35">
        <v>0</v>
      </c>
      <c r="J336" s="35">
        <v>0</v>
      </c>
      <c r="K336" s="35">
        <v>0</v>
      </c>
      <c r="L336" s="35">
        <v>0</v>
      </c>
      <c r="M336" s="35">
        <v>0</v>
      </c>
      <c r="N336" s="35">
        <v>0</v>
      </c>
      <c r="O336" s="35">
        <v>0</v>
      </c>
      <c r="P336" s="35">
        <v>0</v>
      </c>
      <c r="Q336" s="35">
        <v>0</v>
      </c>
      <c r="R336" s="35">
        <v>0</v>
      </c>
      <c r="S336" s="35">
        <v>0</v>
      </c>
      <c r="T336" s="35">
        <v>0</v>
      </c>
      <c r="U336" s="35">
        <v>0</v>
      </c>
      <c r="V336" s="35">
        <v>0</v>
      </c>
      <c r="W336" s="35">
        <v>0</v>
      </c>
      <c r="X336" s="35">
        <v>0</v>
      </c>
      <c r="Y336" s="35">
        <v>0</v>
      </c>
      <c r="Z336" s="35">
        <v>0</v>
      </c>
      <c r="AA336" s="35">
        <f t="shared" ref="AA336" si="102">H336+J336+K336+M336+O336+Q336+S336+U336+W336+Y336</f>
        <v>0</v>
      </c>
      <c r="AB336" s="35">
        <f t="shared" ref="AB336" si="103">H336+J336+L336+N336+P336+R336+T336+V336+X336+Z336</f>
        <v>0</v>
      </c>
    </row>
    <row r="337" spans="1:28" ht="15.75" customHeight="1" x14ac:dyDescent="0.25">
      <c r="A337" s="36" t="s">
        <v>546</v>
      </c>
      <c r="B337" s="41" t="s">
        <v>537</v>
      </c>
      <c r="C337" s="38" t="s">
        <v>515</v>
      </c>
      <c r="D337" s="35">
        <v>0</v>
      </c>
      <c r="E337" s="35">
        <v>0</v>
      </c>
      <c r="F337" s="35">
        <v>0</v>
      </c>
      <c r="G337" s="35">
        <v>0</v>
      </c>
      <c r="H337" s="35">
        <v>0</v>
      </c>
      <c r="I337" s="35">
        <v>0</v>
      </c>
      <c r="J337" s="35">
        <v>0</v>
      </c>
      <c r="K337" s="35">
        <v>0</v>
      </c>
      <c r="L337" s="35">
        <v>0</v>
      </c>
      <c r="M337" s="35">
        <v>0</v>
      </c>
      <c r="N337" s="35">
        <v>0</v>
      </c>
      <c r="O337" s="35">
        <v>0</v>
      </c>
      <c r="P337" s="35">
        <v>0</v>
      </c>
      <c r="Q337" s="35">
        <v>0</v>
      </c>
      <c r="R337" s="35">
        <v>0</v>
      </c>
      <c r="S337" s="35">
        <v>0</v>
      </c>
      <c r="T337" s="35">
        <v>0</v>
      </c>
      <c r="U337" s="35">
        <v>0</v>
      </c>
      <c r="V337" s="35">
        <v>0</v>
      </c>
      <c r="W337" s="35">
        <v>0</v>
      </c>
      <c r="X337" s="35">
        <v>0</v>
      </c>
      <c r="Y337" s="35">
        <v>0</v>
      </c>
      <c r="Z337" s="35">
        <v>0</v>
      </c>
      <c r="AA337" s="35" t="s">
        <v>47</v>
      </c>
      <c r="AB337" s="35" t="s">
        <v>47</v>
      </c>
    </row>
    <row r="338" spans="1:28" ht="15.75" customHeight="1" x14ac:dyDescent="0.25">
      <c r="A338" s="36" t="s">
        <v>547</v>
      </c>
      <c r="B338" s="41" t="s">
        <v>531</v>
      </c>
      <c r="C338" s="38" t="s">
        <v>532</v>
      </c>
      <c r="D338" s="35" t="s">
        <v>47</v>
      </c>
      <c r="E338" s="35" t="s">
        <v>47</v>
      </c>
      <c r="F338" s="35" t="s">
        <v>47</v>
      </c>
      <c r="G338" s="35" t="s">
        <v>47</v>
      </c>
      <c r="H338" s="35" t="s">
        <v>47</v>
      </c>
      <c r="I338" s="35" t="s">
        <v>47</v>
      </c>
      <c r="J338" s="35" t="s">
        <v>47</v>
      </c>
      <c r="K338" s="35" t="s">
        <v>47</v>
      </c>
      <c r="L338" s="35" t="s">
        <v>47</v>
      </c>
      <c r="M338" s="35" t="s">
        <v>47</v>
      </c>
      <c r="N338" s="35" t="s">
        <v>47</v>
      </c>
      <c r="O338" s="35" t="s">
        <v>47</v>
      </c>
      <c r="P338" s="35" t="s">
        <v>47</v>
      </c>
      <c r="Q338" s="35" t="s">
        <v>47</v>
      </c>
      <c r="R338" s="35" t="s">
        <v>47</v>
      </c>
      <c r="S338" s="35" t="s">
        <v>47</v>
      </c>
      <c r="T338" s="35" t="s">
        <v>47</v>
      </c>
      <c r="U338" s="35" t="s">
        <v>47</v>
      </c>
      <c r="V338" s="35" t="s">
        <v>47</v>
      </c>
      <c r="W338" s="35" t="s">
        <v>47</v>
      </c>
      <c r="X338" s="35" t="s">
        <v>47</v>
      </c>
      <c r="Y338" s="35" t="s">
        <v>47</v>
      </c>
      <c r="Z338" s="35" t="s">
        <v>47</v>
      </c>
      <c r="AA338" s="35" t="s">
        <v>47</v>
      </c>
      <c r="AB338" s="35" t="s">
        <v>47</v>
      </c>
    </row>
    <row r="339" spans="1:28" s="21" customFormat="1" x14ac:dyDescent="0.25">
      <c r="A339" s="32" t="s">
        <v>548</v>
      </c>
      <c r="B339" s="33" t="s">
        <v>549</v>
      </c>
      <c r="C339" s="34" t="s">
        <v>47</v>
      </c>
      <c r="D339" s="34" t="s">
        <v>47</v>
      </c>
      <c r="E339" s="34" t="s">
        <v>47</v>
      </c>
      <c r="F339" s="34" t="s">
        <v>47</v>
      </c>
      <c r="G339" s="34" t="s">
        <v>47</v>
      </c>
      <c r="H339" s="34" t="s">
        <v>47</v>
      </c>
      <c r="I339" s="34" t="s">
        <v>47</v>
      </c>
      <c r="J339" s="34" t="s">
        <v>47</v>
      </c>
      <c r="K339" s="34" t="s">
        <v>47</v>
      </c>
      <c r="L339" s="34" t="s">
        <v>47</v>
      </c>
      <c r="M339" s="34" t="s">
        <v>47</v>
      </c>
      <c r="N339" s="34" t="s">
        <v>47</v>
      </c>
      <c r="O339" s="34" t="s">
        <v>47</v>
      </c>
      <c r="P339" s="34" t="s">
        <v>47</v>
      </c>
      <c r="Q339" s="34" t="s">
        <v>47</v>
      </c>
      <c r="R339" s="34" t="s">
        <v>47</v>
      </c>
      <c r="S339" s="34" t="s">
        <v>47</v>
      </c>
      <c r="T339" s="34" t="s">
        <v>47</v>
      </c>
      <c r="U339" s="34" t="s">
        <v>47</v>
      </c>
      <c r="V339" s="34" t="s">
        <v>47</v>
      </c>
      <c r="W339" s="34" t="s">
        <v>47</v>
      </c>
      <c r="X339" s="34" t="s">
        <v>47</v>
      </c>
      <c r="Y339" s="34" t="s">
        <v>47</v>
      </c>
      <c r="Z339" s="34" t="s">
        <v>47</v>
      </c>
      <c r="AA339" s="34" t="s">
        <v>47</v>
      </c>
      <c r="AB339" s="34" t="s">
        <v>47</v>
      </c>
    </row>
    <row r="340" spans="1:28" ht="31.5" x14ac:dyDescent="0.25">
      <c r="A340" s="36" t="s">
        <v>550</v>
      </c>
      <c r="B340" s="45" t="s">
        <v>551</v>
      </c>
      <c r="C340" s="38" t="s">
        <v>525</v>
      </c>
      <c r="D340" s="35">
        <v>8184.6739109999999</v>
      </c>
      <c r="E340" s="35">
        <v>7465.0610689999994</v>
      </c>
      <c r="F340" s="35">
        <v>7506.7416699999994</v>
      </c>
      <c r="G340" s="35">
        <v>7178</v>
      </c>
      <c r="H340" s="35">
        <v>7268.2534121871631</v>
      </c>
      <c r="I340" s="35">
        <v>5909</v>
      </c>
      <c r="J340" s="35">
        <v>6029.703308000001</v>
      </c>
      <c r="K340" s="35">
        <v>4743.5443171156003</v>
      </c>
      <c r="L340" s="35">
        <v>4668.8925909999998</v>
      </c>
      <c r="M340" s="35">
        <v>4746.3904359999997</v>
      </c>
      <c r="N340" s="35">
        <v>4668.2347519754476</v>
      </c>
      <c r="O340" s="35">
        <v>4761.5788860000002</v>
      </c>
      <c r="P340" s="35">
        <v>4648.2629689999994</v>
      </c>
      <c r="Q340" s="35">
        <v>4761.5788860000002</v>
      </c>
      <c r="R340" s="35">
        <v>4702.9384460000001</v>
      </c>
      <c r="S340" s="35">
        <v>4761.5788860000002</v>
      </c>
      <c r="T340" s="35">
        <v>4760.5402369999983</v>
      </c>
      <c r="U340" s="35">
        <v>4761.5788860000002</v>
      </c>
      <c r="V340" s="35">
        <v>4819.2994509999999</v>
      </c>
      <c r="W340" s="35">
        <v>4761.5788860000002</v>
      </c>
      <c r="X340" s="35">
        <f>V340*V340/T340</f>
        <v>4878.7839283226522</v>
      </c>
      <c r="Y340" s="35">
        <v>4761.5788860000002</v>
      </c>
      <c r="Z340" s="35">
        <f>X340*V340/T340</f>
        <v>4939.0026208727086</v>
      </c>
      <c r="AA340" s="35">
        <f t="shared" ref="AA340:AA344" si="104">H340+J340+K340+M340+O340+Q340+S340+U340+W340+Y340</f>
        <v>51357.364789302774</v>
      </c>
      <c r="AB340" s="35">
        <f t="shared" ref="AB340:AB344" si="105">H340+J340+L340+N340+P340+R340+T340+V340+X340+Z340</f>
        <v>51383.911715357965</v>
      </c>
    </row>
    <row r="341" spans="1:28" ht="31.5" x14ac:dyDescent="0.25">
      <c r="A341" s="36" t="s">
        <v>552</v>
      </c>
      <c r="B341" s="41" t="s">
        <v>553</v>
      </c>
      <c r="C341" s="38" t="s">
        <v>525</v>
      </c>
      <c r="D341" s="35">
        <f t="shared" ref="D341:Z341" si="106">D342+D343</f>
        <v>3351.3083029999998</v>
      </c>
      <c r="E341" s="35">
        <f t="shared" si="106"/>
        <v>2883.6962859999999</v>
      </c>
      <c r="F341" s="35">
        <f t="shared" si="106"/>
        <v>2844.5380969999997</v>
      </c>
      <c r="G341" s="35">
        <f t="shared" si="106"/>
        <v>2583.7548260593871</v>
      </c>
      <c r="H341" s="35">
        <f t="shared" si="106"/>
        <v>2751.907909</v>
      </c>
      <c r="I341" s="35">
        <f t="shared" si="106"/>
        <v>1367.0725067600165</v>
      </c>
      <c r="J341" s="35">
        <f>SUM(J342:J343)</f>
        <v>1410.068632</v>
      </c>
      <c r="K341" s="35">
        <f t="shared" si="106"/>
        <v>0</v>
      </c>
      <c r="L341" s="35">
        <f t="shared" si="106"/>
        <v>0</v>
      </c>
      <c r="M341" s="35">
        <f t="shared" si="106"/>
        <v>0</v>
      </c>
      <c r="N341" s="35">
        <f t="shared" si="106"/>
        <v>0</v>
      </c>
      <c r="O341" s="35">
        <f t="shared" si="106"/>
        <v>0</v>
      </c>
      <c r="P341" s="35">
        <f t="shared" si="106"/>
        <v>0</v>
      </c>
      <c r="Q341" s="35">
        <f t="shared" si="106"/>
        <v>0</v>
      </c>
      <c r="R341" s="35">
        <f t="shared" si="106"/>
        <v>0</v>
      </c>
      <c r="S341" s="35">
        <f t="shared" si="106"/>
        <v>0</v>
      </c>
      <c r="T341" s="35">
        <f t="shared" si="106"/>
        <v>0</v>
      </c>
      <c r="U341" s="35">
        <f t="shared" si="106"/>
        <v>0</v>
      </c>
      <c r="V341" s="35">
        <f t="shared" si="106"/>
        <v>0</v>
      </c>
      <c r="W341" s="35">
        <f t="shared" si="106"/>
        <v>0</v>
      </c>
      <c r="X341" s="35">
        <f t="shared" si="106"/>
        <v>0</v>
      </c>
      <c r="Y341" s="35">
        <f t="shared" si="106"/>
        <v>0</v>
      </c>
      <c r="Z341" s="35">
        <f t="shared" si="106"/>
        <v>0</v>
      </c>
      <c r="AA341" s="35">
        <f t="shared" si="104"/>
        <v>4161.976541</v>
      </c>
      <c r="AB341" s="35">
        <f t="shared" si="105"/>
        <v>4161.976541</v>
      </c>
    </row>
    <row r="342" spans="1:28" x14ac:dyDescent="0.25">
      <c r="A342" s="36" t="s">
        <v>554</v>
      </c>
      <c r="B342" s="62" t="s">
        <v>555</v>
      </c>
      <c r="C342" s="38" t="s">
        <v>525</v>
      </c>
      <c r="D342" s="35">
        <v>0</v>
      </c>
      <c r="E342" s="35">
        <v>92.751836999999995</v>
      </c>
      <c r="F342" s="35">
        <v>87.48491199999998</v>
      </c>
      <c r="G342" s="35">
        <v>92.611887623468647</v>
      </c>
      <c r="H342" s="35">
        <v>77.718058000000013</v>
      </c>
      <c r="I342" s="35">
        <v>33.445923659606706</v>
      </c>
      <c r="J342" s="35">
        <v>42.944387000000006</v>
      </c>
      <c r="K342" s="35">
        <v>0</v>
      </c>
      <c r="L342" s="35">
        <v>0</v>
      </c>
      <c r="M342" s="35">
        <v>0</v>
      </c>
      <c r="N342" s="35">
        <v>0</v>
      </c>
      <c r="O342" s="35">
        <v>0</v>
      </c>
      <c r="P342" s="35">
        <v>0</v>
      </c>
      <c r="Q342" s="35">
        <v>0</v>
      </c>
      <c r="R342" s="35">
        <v>0</v>
      </c>
      <c r="S342" s="35">
        <v>0</v>
      </c>
      <c r="T342" s="35">
        <v>0</v>
      </c>
      <c r="U342" s="35">
        <v>0</v>
      </c>
      <c r="V342" s="35">
        <v>0</v>
      </c>
      <c r="W342" s="35">
        <v>0</v>
      </c>
      <c r="X342" s="35">
        <f>V342</f>
        <v>0</v>
      </c>
      <c r="Y342" s="35">
        <v>0</v>
      </c>
      <c r="Z342" s="35">
        <f>X342</f>
        <v>0</v>
      </c>
      <c r="AA342" s="35">
        <f t="shared" si="104"/>
        <v>120.66244500000002</v>
      </c>
      <c r="AB342" s="35">
        <f t="shared" si="105"/>
        <v>120.66244500000002</v>
      </c>
    </row>
    <row r="343" spans="1:28" x14ac:dyDescent="0.25">
      <c r="A343" s="36" t="s">
        <v>556</v>
      </c>
      <c r="B343" s="62" t="s">
        <v>557</v>
      </c>
      <c r="C343" s="38" t="s">
        <v>525</v>
      </c>
      <c r="D343" s="35">
        <v>3351.3083029999998</v>
      </c>
      <c r="E343" s="35">
        <v>2790.9444490000001</v>
      </c>
      <c r="F343" s="35">
        <v>2757.0531849999998</v>
      </c>
      <c r="G343" s="35">
        <v>2491.1429384359185</v>
      </c>
      <c r="H343" s="35">
        <v>2674.1898510000001</v>
      </c>
      <c r="I343" s="35">
        <v>1333.6265831004098</v>
      </c>
      <c r="J343" s="35">
        <v>1367.124245</v>
      </c>
      <c r="K343" s="35">
        <v>0</v>
      </c>
      <c r="L343" s="35">
        <v>0</v>
      </c>
      <c r="M343" s="35">
        <v>0</v>
      </c>
      <c r="N343" s="35">
        <v>0</v>
      </c>
      <c r="O343" s="35">
        <v>0</v>
      </c>
      <c r="P343" s="35">
        <v>0</v>
      </c>
      <c r="Q343" s="35">
        <v>0</v>
      </c>
      <c r="R343" s="35">
        <v>0</v>
      </c>
      <c r="S343" s="35">
        <v>0</v>
      </c>
      <c r="T343" s="35">
        <v>0</v>
      </c>
      <c r="U343" s="35">
        <v>0</v>
      </c>
      <c r="V343" s="35">
        <v>0</v>
      </c>
      <c r="W343" s="35">
        <v>0</v>
      </c>
      <c r="X343" s="35">
        <f>V343</f>
        <v>0</v>
      </c>
      <c r="Y343" s="35">
        <v>0</v>
      </c>
      <c r="Z343" s="35">
        <f>X343</f>
        <v>0</v>
      </c>
      <c r="AA343" s="35">
        <f t="shared" si="104"/>
        <v>4041.3140960000001</v>
      </c>
      <c r="AB343" s="35">
        <f t="shared" si="105"/>
        <v>4041.3140960000001</v>
      </c>
    </row>
    <row r="344" spans="1:28" x14ac:dyDescent="0.25">
      <c r="A344" s="36" t="s">
        <v>558</v>
      </c>
      <c r="B344" s="45" t="s">
        <v>559</v>
      </c>
      <c r="C344" s="38" t="s">
        <v>525</v>
      </c>
      <c r="D344" s="35">
        <v>413.73758199999975</v>
      </c>
      <c r="E344" s="35">
        <v>407.54889800000092</v>
      </c>
      <c r="F344" s="35">
        <v>426.11279500000001</v>
      </c>
      <c r="G344" s="35">
        <v>413.94972523203961</v>
      </c>
      <c r="H344" s="35">
        <v>417.721</v>
      </c>
      <c r="I344" s="35">
        <v>399.96284792762464</v>
      </c>
      <c r="J344" s="35">
        <v>396.13164614493962</v>
      </c>
      <c r="K344" s="35">
        <v>379.04591172979997</v>
      </c>
      <c r="L344" s="35">
        <v>357.67452500000127</v>
      </c>
      <c r="M344" s="35">
        <v>372.55466834147222</v>
      </c>
      <c r="N344" s="35">
        <v>348.54921589195283</v>
      </c>
      <c r="O344" s="35">
        <v>370.95084639028386</v>
      </c>
      <c r="P344" s="35">
        <v>312.89938036726289</v>
      </c>
      <c r="Q344" s="35">
        <v>368.34235274117589</v>
      </c>
      <c r="R344" s="35">
        <v>286.23526583756939</v>
      </c>
      <c r="S344" s="35">
        <v>366.22766288924225</v>
      </c>
      <c r="T344" s="35">
        <v>260.01481389041601</v>
      </c>
      <c r="U344" s="35">
        <v>364.12511368075241</v>
      </c>
      <c r="V344" s="35">
        <v>240.37952984483672</v>
      </c>
      <c r="W344" s="35">
        <v>362.03463541507244</v>
      </c>
      <c r="X344" s="35">
        <f>V344</f>
        <v>240.37952984483672</v>
      </c>
      <c r="Y344" s="35">
        <v>359.95615879172664</v>
      </c>
      <c r="Z344" s="35">
        <f>X344</f>
        <v>240.37952984483672</v>
      </c>
      <c r="AA344" s="35">
        <f t="shared" si="104"/>
        <v>3757.0899961244654</v>
      </c>
      <c r="AB344" s="35">
        <f t="shared" si="105"/>
        <v>3100.3644366666522</v>
      </c>
    </row>
    <row r="345" spans="1:28" x14ac:dyDescent="0.25">
      <c r="A345" s="36" t="s">
        <v>560</v>
      </c>
      <c r="B345" s="45" t="s">
        <v>561</v>
      </c>
      <c r="C345" s="38" t="s">
        <v>515</v>
      </c>
      <c r="D345" s="35">
        <v>1934.4201133333329</v>
      </c>
      <c r="E345" s="35">
        <v>504.39524999999958</v>
      </c>
      <c r="F345" s="35">
        <v>535.76549583333326</v>
      </c>
      <c r="G345" s="35">
        <v>588</v>
      </c>
      <c r="H345" s="35">
        <v>614.87709166666684</v>
      </c>
      <c r="I345" s="35">
        <v>433</v>
      </c>
      <c r="J345" s="35">
        <v>379.3376820938534</v>
      </c>
      <c r="K345" s="35">
        <v>230.34628537038444</v>
      </c>
      <c r="L345" s="35">
        <v>258.82008333333334</v>
      </c>
      <c r="M345" s="35">
        <v>230.34628537038444</v>
      </c>
      <c r="N345" s="35">
        <v>247.63502913651172</v>
      </c>
      <c r="O345" s="35">
        <v>230.34628537038444</v>
      </c>
      <c r="P345" s="35">
        <v>247.88552996608993</v>
      </c>
      <c r="Q345" s="35">
        <v>230.34628537038444</v>
      </c>
      <c r="R345" s="35">
        <v>247.88552996608993</v>
      </c>
      <c r="S345" s="35">
        <v>230.34628537038444</v>
      </c>
      <c r="T345" s="35">
        <v>247.88552996608993</v>
      </c>
      <c r="U345" s="35">
        <v>230.34628537038444</v>
      </c>
      <c r="V345" s="35">
        <v>247.88552996608993</v>
      </c>
      <c r="W345" s="35">
        <v>230.34628537038444</v>
      </c>
      <c r="X345" s="35">
        <f>V345/T345*V345</f>
        <v>247.88552996608993</v>
      </c>
      <c r="Y345" s="35">
        <v>230.34628537038444</v>
      </c>
      <c r="Z345" s="35">
        <f>X345/V345*X345</f>
        <v>247.88552996608993</v>
      </c>
      <c r="AA345" s="35" t="s">
        <v>47</v>
      </c>
      <c r="AB345" s="35" t="s">
        <v>47</v>
      </c>
    </row>
    <row r="346" spans="1:28" ht="31.5" x14ac:dyDescent="0.25">
      <c r="A346" s="36" t="s">
        <v>562</v>
      </c>
      <c r="B346" s="41" t="s">
        <v>563</v>
      </c>
      <c r="C346" s="38" t="s">
        <v>515</v>
      </c>
      <c r="D346" s="35">
        <v>456.50583333333333</v>
      </c>
      <c r="E346" s="35">
        <v>689.58458333333328</v>
      </c>
      <c r="F346" s="35">
        <v>636.16782916666659</v>
      </c>
      <c r="G346" s="35">
        <v>0</v>
      </c>
      <c r="H346" s="35">
        <v>617.94174999999984</v>
      </c>
      <c r="I346" s="35">
        <v>0</v>
      </c>
      <c r="J346" s="35">
        <f>SUM(J347:J348)</f>
        <v>176.28408333333334</v>
      </c>
      <c r="K346" s="35">
        <v>0</v>
      </c>
      <c r="L346" s="35">
        <f>L347+L348</f>
        <v>0</v>
      </c>
      <c r="M346" s="35">
        <v>0</v>
      </c>
      <c r="N346" s="35">
        <f>N347+N348</f>
        <v>0</v>
      </c>
      <c r="O346" s="35">
        <v>0</v>
      </c>
      <c r="P346" s="35">
        <f>P347+P348</f>
        <v>0</v>
      </c>
      <c r="Q346" s="35">
        <v>0</v>
      </c>
      <c r="R346" s="35">
        <f>R347+R348</f>
        <v>0</v>
      </c>
      <c r="S346" s="35">
        <v>0</v>
      </c>
      <c r="T346" s="35">
        <f>T347+T348</f>
        <v>0</v>
      </c>
      <c r="U346" s="35">
        <v>0</v>
      </c>
      <c r="V346" s="35">
        <f>V347+V348</f>
        <v>0</v>
      </c>
      <c r="W346" s="35">
        <v>0</v>
      </c>
      <c r="X346" s="35">
        <f>X347+X348</f>
        <v>0</v>
      </c>
      <c r="Y346" s="35">
        <v>0</v>
      </c>
      <c r="Z346" s="35">
        <f>Z347+Z348</f>
        <v>0</v>
      </c>
      <c r="AA346" s="35" t="s">
        <v>47</v>
      </c>
      <c r="AB346" s="35" t="s">
        <v>47</v>
      </c>
    </row>
    <row r="347" spans="1:28" x14ac:dyDescent="0.25">
      <c r="A347" s="36" t="s">
        <v>564</v>
      </c>
      <c r="B347" s="62" t="s">
        <v>555</v>
      </c>
      <c r="C347" s="38" t="s">
        <v>515</v>
      </c>
      <c r="D347" s="35">
        <v>22.636166666666664</v>
      </c>
      <c r="E347" s="35">
        <v>357.24008333333325</v>
      </c>
      <c r="F347" s="35">
        <v>352.76366666666667</v>
      </c>
      <c r="G347" s="35">
        <v>0</v>
      </c>
      <c r="H347" s="35">
        <v>340.65716666666663</v>
      </c>
      <c r="I347" s="35">
        <v>0</v>
      </c>
      <c r="J347" s="35">
        <v>6.9715000000000007</v>
      </c>
      <c r="K347" s="35">
        <v>0</v>
      </c>
      <c r="L347" s="35">
        <v>0</v>
      </c>
      <c r="M347" s="35">
        <v>0</v>
      </c>
      <c r="N347" s="35">
        <v>0</v>
      </c>
      <c r="O347" s="35">
        <v>0</v>
      </c>
      <c r="P347" s="35">
        <v>0</v>
      </c>
      <c r="Q347" s="35">
        <v>0</v>
      </c>
      <c r="R347" s="35">
        <v>0</v>
      </c>
      <c r="S347" s="35">
        <v>0</v>
      </c>
      <c r="T347" s="35">
        <v>0</v>
      </c>
      <c r="U347" s="35">
        <v>0</v>
      </c>
      <c r="V347" s="35">
        <v>0</v>
      </c>
      <c r="W347" s="35">
        <v>0</v>
      </c>
      <c r="X347" s="35">
        <f>V347</f>
        <v>0</v>
      </c>
      <c r="Y347" s="35">
        <v>0</v>
      </c>
      <c r="Z347" s="35">
        <f>X347</f>
        <v>0</v>
      </c>
      <c r="AA347" s="35" t="s">
        <v>47</v>
      </c>
      <c r="AB347" s="35" t="s">
        <v>47</v>
      </c>
    </row>
    <row r="348" spans="1:28" x14ac:dyDescent="0.25">
      <c r="A348" s="36" t="s">
        <v>565</v>
      </c>
      <c r="B348" s="62" t="s">
        <v>557</v>
      </c>
      <c r="C348" s="38" t="s">
        <v>515</v>
      </c>
      <c r="D348" s="35">
        <v>433.86966666666666</v>
      </c>
      <c r="E348" s="35">
        <v>16.298416666666668</v>
      </c>
      <c r="F348" s="35">
        <v>14.431334166666666</v>
      </c>
      <c r="G348" s="35">
        <v>0</v>
      </c>
      <c r="H348" s="35">
        <v>13.150250000000002</v>
      </c>
      <c r="I348" s="35">
        <v>0</v>
      </c>
      <c r="J348" s="35">
        <v>169.31258333333335</v>
      </c>
      <c r="K348" s="35">
        <v>0</v>
      </c>
      <c r="L348" s="35">
        <v>0</v>
      </c>
      <c r="M348" s="35">
        <v>0</v>
      </c>
      <c r="N348" s="35">
        <v>0</v>
      </c>
      <c r="O348" s="35">
        <v>0</v>
      </c>
      <c r="P348" s="35">
        <v>0</v>
      </c>
      <c r="Q348" s="35">
        <v>0</v>
      </c>
      <c r="R348" s="35">
        <v>0</v>
      </c>
      <c r="S348" s="35">
        <v>0</v>
      </c>
      <c r="T348" s="35">
        <v>0</v>
      </c>
      <c r="U348" s="35">
        <v>0</v>
      </c>
      <c r="V348" s="35">
        <v>0</v>
      </c>
      <c r="W348" s="35">
        <v>0</v>
      </c>
      <c r="X348" s="35">
        <f>V348</f>
        <v>0</v>
      </c>
      <c r="Y348" s="35">
        <v>0</v>
      </c>
      <c r="Z348" s="35">
        <f>X348</f>
        <v>0</v>
      </c>
      <c r="AA348" s="35" t="s">
        <v>47</v>
      </c>
      <c r="AB348" s="35" t="s">
        <v>47</v>
      </c>
    </row>
    <row r="349" spans="1:28" x14ac:dyDescent="0.25">
      <c r="A349" s="36" t="s">
        <v>566</v>
      </c>
      <c r="B349" s="45" t="s">
        <v>567</v>
      </c>
      <c r="C349" s="38" t="s">
        <v>568</v>
      </c>
      <c r="D349" s="35">
        <v>201027.48</v>
      </c>
      <c r="E349" s="35">
        <v>205597.13053999998</v>
      </c>
      <c r="F349" s="35">
        <v>209199.88</v>
      </c>
      <c r="G349" s="35">
        <v>213811.88</v>
      </c>
      <c r="H349" s="35">
        <v>213811.88</v>
      </c>
      <c r="I349" s="35">
        <v>214645.88</v>
      </c>
      <c r="J349" s="35">
        <v>219050</v>
      </c>
      <c r="K349" s="35">
        <v>220271</v>
      </c>
      <c r="L349" s="35">
        <v>223563.04365100001</v>
      </c>
      <c r="M349" s="35">
        <v>221377</v>
      </c>
      <c r="N349" s="35">
        <v>221377</v>
      </c>
      <c r="O349" s="35">
        <v>224742</v>
      </c>
      <c r="P349" s="35">
        <v>224742</v>
      </c>
      <c r="Q349" s="35">
        <v>228100</v>
      </c>
      <c r="R349" s="35">
        <v>228100</v>
      </c>
      <c r="S349" s="35">
        <v>229130</v>
      </c>
      <c r="T349" s="35">
        <v>229130</v>
      </c>
      <c r="U349" s="35">
        <v>229130</v>
      </c>
      <c r="V349" s="35">
        <v>230200</v>
      </c>
      <c r="W349" s="35">
        <v>229130</v>
      </c>
      <c r="X349" s="35">
        <v>230200</v>
      </c>
      <c r="Y349" s="35">
        <v>229130</v>
      </c>
      <c r="Z349" s="35">
        <v>230200</v>
      </c>
      <c r="AA349" s="34" t="s">
        <v>47</v>
      </c>
      <c r="AB349" s="34" t="s">
        <v>47</v>
      </c>
    </row>
    <row r="350" spans="1:28" ht="31.5" x14ac:dyDescent="0.25">
      <c r="A350" s="36" t="s">
        <v>569</v>
      </c>
      <c r="B350" s="45" t="s">
        <v>570</v>
      </c>
      <c r="C350" s="38" t="s">
        <v>36</v>
      </c>
      <c r="D350" s="35">
        <v>3894.528266447689</v>
      </c>
      <c r="E350" s="35">
        <v>4019.3037055750997</v>
      </c>
      <c r="F350" s="35">
        <v>4288.5905569800007</v>
      </c>
      <c r="G350" s="35">
        <v>4267.3496533373509</v>
      </c>
      <c r="H350" s="35">
        <v>4176.3310724328585</v>
      </c>
      <c r="I350" s="35">
        <v>4676.1643300524902</v>
      </c>
      <c r="J350" s="35">
        <v>4718.3196199999993</v>
      </c>
      <c r="K350" s="35">
        <v>4955.418159416613</v>
      </c>
      <c r="L350" s="35">
        <f>L29-L63-L64-L57</f>
        <v>2651.7658495000001</v>
      </c>
      <c r="M350" s="35">
        <v>5032.1007105234539</v>
      </c>
      <c r="N350" s="35">
        <f>N29-N63-N64-N57</f>
        <v>4895.3473566587381</v>
      </c>
      <c r="O350" s="35">
        <v>5193.1555141719928</v>
      </c>
      <c r="P350" s="35">
        <f>P29-P63-P64-P57</f>
        <v>4960.0679931896066</v>
      </c>
      <c r="Q350" s="35">
        <v>5338.6978845876547</v>
      </c>
      <c r="R350" s="35">
        <f>R29-R63-R64-R57</f>
        <v>5315.6334216616688</v>
      </c>
      <c r="S350" s="35">
        <v>5486.3397656477237</v>
      </c>
      <c r="T350" s="35">
        <f>T29-T63-T64-T57</f>
        <v>5562.7779453083995</v>
      </c>
      <c r="U350" s="35">
        <v>5650.9299586171537</v>
      </c>
      <c r="V350" s="35">
        <f>V29-V63-V64-V57</f>
        <v>5798.8297203057118</v>
      </c>
      <c r="W350" s="35">
        <v>5820.4578573756671</v>
      </c>
      <c r="X350" s="35">
        <f>X29-X63-X64-X57</f>
        <v>5972.7946119148819</v>
      </c>
      <c r="Y350" s="35">
        <v>5995.0715930969391</v>
      </c>
      <c r="Z350" s="35">
        <f>Z29-Z63-Z64-Z57</f>
        <v>6151.9784502723296</v>
      </c>
      <c r="AA350" s="35">
        <f>H350+J350+K350+M350+O350+Q350+S350+U350+W350+Y350</f>
        <v>52366.822135870054</v>
      </c>
      <c r="AB350" s="35">
        <f>H350+J350+L350+N350+P350+R350+T350+V350+X350+Z350</f>
        <v>50203.846041244185</v>
      </c>
    </row>
    <row r="351" spans="1:28" s="21" customFormat="1" x14ac:dyDescent="0.25">
      <c r="A351" s="32" t="s">
        <v>571</v>
      </c>
      <c r="B351" s="33" t="s">
        <v>572</v>
      </c>
      <c r="C351" s="34" t="s">
        <v>47</v>
      </c>
      <c r="D351" s="34" t="s">
        <v>47</v>
      </c>
      <c r="E351" s="34" t="s">
        <v>47</v>
      </c>
      <c r="F351" s="34" t="s">
        <v>47</v>
      </c>
      <c r="G351" s="34" t="s">
        <v>47</v>
      </c>
      <c r="H351" s="34" t="s">
        <v>47</v>
      </c>
      <c r="I351" s="34" t="s">
        <v>47</v>
      </c>
      <c r="J351" s="34" t="s">
        <v>47</v>
      </c>
      <c r="K351" s="34" t="s">
        <v>47</v>
      </c>
      <c r="L351" s="34" t="s">
        <v>47</v>
      </c>
      <c r="M351" s="34" t="s">
        <v>47</v>
      </c>
      <c r="N351" s="34" t="s">
        <v>47</v>
      </c>
      <c r="O351" s="34" t="s">
        <v>47</v>
      </c>
      <c r="P351" s="34" t="s">
        <v>47</v>
      </c>
      <c r="Q351" s="34" t="s">
        <v>47</v>
      </c>
      <c r="R351" s="34" t="s">
        <v>47</v>
      </c>
      <c r="S351" s="34" t="s">
        <v>47</v>
      </c>
      <c r="T351" s="34" t="s">
        <v>47</v>
      </c>
      <c r="U351" s="34" t="s">
        <v>47</v>
      </c>
      <c r="V351" s="34" t="s">
        <v>47</v>
      </c>
      <c r="W351" s="34" t="s">
        <v>47</v>
      </c>
      <c r="X351" s="34" t="s">
        <v>47</v>
      </c>
      <c r="Y351" s="34" t="s">
        <v>47</v>
      </c>
      <c r="Z351" s="34" t="s">
        <v>47</v>
      </c>
      <c r="AA351" s="34" t="s">
        <v>47</v>
      </c>
      <c r="AB351" s="34" t="s">
        <v>47</v>
      </c>
    </row>
    <row r="352" spans="1:28" x14ac:dyDescent="0.25">
      <c r="A352" s="36" t="s">
        <v>573</v>
      </c>
      <c r="B352" s="45" t="s">
        <v>574</v>
      </c>
      <c r="C352" s="38" t="s">
        <v>525</v>
      </c>
      <c r="D352" s="35">
        <v>0</v>
      </c>
      <c r="E352" s="35">
        <v>0</v>
      </c>
      <c r="F352" s="35">
        <v>0</v>
      </c>
      <c r="G352" s="35">
        <v>0</v>
      </c>
      <c r="H352" s="35">
        <v>0</v>
      </c>
      <c r="I352" s="35">
        <v>0</v>
      </c>
      <c r="J352" s="35">
        <v>0</v>
      </c>
      <c r="K352" s="35">
        <v>0</v>
      </c>
      <c r="L352" s="35">
        <v>2773.5681689999997</v>
      </c>
      <c r="M352" s="35">
        <v>0</v>
      </c>
      <c r="N352" s="35">
        <v>0</v>
      </c>
      <c r="O352" s="35">
        <v>0</v>
      </c>
      <c r="P352" s="35">
        <v>0</v>
      </c>
      <c r="Q352" s="35">
        <v>0</v>
      </c>
      <c r="R352" s="35">
        <v>0</v>
      </c>
      <c r="S352" s="35">
        <v>0</v>
      </c>
      <c r="T352" s="35">
        <v>0</v>
      </c>
      <c r="U352" s="35">
        <v>0</v>
      </c>
      <c r="V352" s="35">
        <v>0</v>
      </c>
      <c r="W352" s="35">
        <v>0</v>
      </c>
      <c r="X352" s="35">
        <f>V352</f>
        <v>0</v>
      </c>
      <c r="Y352" s="35">
        <v>0</v>
      </c>
      <c r="Z352" s="35">
        <f>X352</f>
        <v>0</v>
      </c>
      <c r="AA352" s="35">
        <f>H352+J352+K352+M352+O352+Q352+S352+U352+W352+Y352</f>
        <v>0</v>
      </c>
      <c r="AB352" s="35">
        <f>H352+J352+L352+N352+P352+R352+T352+V352+X352+Z352</f>
        <v>2773.5681689999997</v>
      </c>
    </row>
    <row r="353" spans="1:28" ht="15.75" customHeight="1" x14ac:dyDescent="0.25">
      <c r="A353" s="36" t="s">
        <v>575</v>
      </c>
      <c r="B353" s="45" t="s">
        <v>576</v>
      </c>
      <c r="C353" s="38" t="s">
        <v>518</v>
      </c>
      <c r="D353" s="35" t="s">
        <v>47</v>
      </c>
      <c r="E353" s="35" t="s">
        <v>47</v>
      </c>
      <c r="F353" s="35" t="s">
        <v>47</v>
      </c>
      <c r="G353" s="35" t="s">
        <v>47</v>
      </c>
      <c r="H353" s="35" t="s">
        <v>47</v>
      </c>
      <c r="I353" s="35" t="s">
        <v>47</v>
      </c>
      <c r="J353" s="35" t="s">
        <v>47</v>
      </c>
      <c r="K353" s="35" t="s">
        <v>47</v>
      </c>
      <c r="L353" s="35" t="s">
        <v>47</v>
      </c>
      <c r="M353" s="35" t="s">
        <v>47</v>
      </c>
      <c r="N353" s="35" t="s">
        <v>47</v>
      </c>
      <c r="O353" s="35" t="s">
        <v>47</v>
      </c>
      <c r="P353" s="35" t="s">
        <v>47</v>
      </c>
      <c r="Q353" s="35" t="s">
        <v>47</v>
      </c>
      <c r="R353" s="35" t="s">
        <v>47</v>
      </c>
      <c r="S353" s="35" t="s">
        <v>47</v>
      </c>
      <c r="T353" s="35" t="s">
        <v>47</v>
      </c>
      <c r="U353" s="35" t="s">
        <v>47</v>
      </c>
      <c r="V353" s="35" t="s">
        <v>47</v>
      </c>
      <c r="W353" s="35" t="s">
        <v>47</v>
      </c>
      <c r="X353" s="35" t="s">
        <v>47</v>
      </c>
      <c r="Y353" s="35" t="s">
        <v>47</v>
      </c>
      <c r="Z353" s="35" t="s">
        <v>47</v>
      </c>
      <c r="AA353" s="35" t="s">
        <v>47</v>
      </c>
      <c r="AB353" s="35" t="s">
        <v>47</v>
      </c>
    </row>
    <row r="354" spans="1:28" ht="47.25" x14ac:dyDescent="0.25">
      <c r="A354" s="36" t="s">
        <v>577</v>
      </c>
      <c r="B354" s="45" t="s">
        <v>578</v>
      </c>
      <c r="C354" s="38" t="s">
        <v>36</v>
      </c>
      <c r="D354" s="35">
        <v>0</v>
      </c>
      <c r="E354" s="35">
        <v>0</v>
      </c>
      <c r="F354" s="35">
        <v>0</v>
      </c>
      <c r="G354" s="35">
        <v>0</v>
      </c>
      <c r="H354" s="35">
        <v>0</v>
      </c>
      <c r="I354" s="35">
        <v>0</v>
      </c>
      <c r="J354" s="35">
        <v>0</v>
      </c>
      <c r="K354" s="35">
        <v>0</v>
      </c>
      <c r="L354" s="35">
        <v>1460.2978614054095</v>
      </c>
      <c r="M354" s="35">
        <v>0</v>
      </c>
      <c r="N354" s="35">
        <v>0</v>
      </c>
      <c r="O354" s="35">
        <v>0</v>
      </c>
      <c r="P354" s="35">
        <v>0</v>
      </c>
      <c r="Q354" s="35">
        <v>0</v>
      </c>
      <c r="R354" s="35">
        <v>0</v>
      </c>
      <c r="S354" s="35">
        <v>0</v>
      </c>
      <c r="T354" s="35">
        <v>0</v>
      </c>
      <c r="U354" s="35">
        <v>0</v>
      </c>
      <c r="V354" s="35">
        <v>0</v>
      </c>
      <c r="W354" s="35">
        <v>0</v>
      </c>
      <c r="X354" s="35">
        <f>V354</f>
        <v>0</v>
      </c>
      <c r="Y354" s="35">
        <v>0</v>
      </c>
      <c r="Z354" s="35">
        <f>X354</f>
        <v>0</v>
      </c>
      <c r="AA354" s="35">
        <f>H354+J354+K354+M354+O354+Q354+S354+U354+W354+Y354</f>
        <v>0</v>
      </c>
      <c r="AB354" s="35">
        <f>H354+J354+L354+N354+P354+R354+T354+V354+X354+Z354</f>
        <v>1460.2978614054095</v>
      </c>
    </row>
    <row r="355" spans="1:28" ht="31.5" customHeight="1" x14ac:dyDescent="0.25">
      <c r="A355" s="36" t="s">
        <v>579</v>
      </c>
      <c r="B355" s="45" t="s">
        <v>580</v>
      </c>
      <c r="C355" s="38" t="s">
        <v>36</v>
      </c>
      <c r="D355" s="35" t="s">
        <v>47</v>
      </c>
      <c r="E355" s="35" t="s">
        <v>47</v>
      </c>
      <c r="F355" s="35" t="s">
        <v>47</v>
      </c>
      <c r="G355" s="35" t="s">
        <v>47</v>
      </c>
      <c r="H355" s="35" t="s">
        <v>47</v>
      </c>
      <c r="I355" s="35" t="s">
        <v>47</v>
      </c>
      <c r="J355" s="35" t="s">
        <v>47</v>
      </c>
      <c r="K355" s="35" t="s">
        <v>47</v>
      </c>
      <c r="L355" s="35" t="s">
        <v>47</v>
      </c>
      <c r="M355" s="35" t="s">
        <v>47</v>
      </c>
      <c r="N355" s="35" t="s">
        <v>47</v>
      </c>
      <c r="O355" s="35" t="s">
        <v>47</v>
      </c>
      <c r="P355" s="35" t="s">
        <v>47</v>
      </c>
      <c r="Q355" s="35" t="s">
        <v>47</v>
      </c>
      <c r="R355" s="35" t="s">
        <v>47</v>
      </c>
      <c r="S355" s="35" t="s">
        <v>47</v>
      </c>
      <c r="T355" s="35" t="s">
        <v>47</v>
      </c>
      <c r="U355" s="35" t="s">
        <v>47</v>
      </c>
      <c r="V355" s="35" t="s">
        <v>47</v>
      </c>
      <c r="W355" s="35" t="s">
        <v>47</v>
      </c>
      <c r="X355" s="35" t="s">
        <v>47</v>
      </c>
      <c r="Y355" s="35" t="s">
        <v>47</v>
      </c>
      <c r="Z355" s="35" t="s">
        <v>47</v>
      </c>
      <c r="AA355" s="35" t="s">
        <v>47</v>
      </c>
      <c r="AB355" s="35" t="s">
        <v>47</v>
      </c>
    </row>
    <row r="356" spans="1:28" s="21" customFormat="1" ht="15.75" customHeight="1" x14ac:dyDescent="0.25">
      <c r="A356" s="32" t="s">
        <v>581</v>
      </c>
      <c r="B356" s="33" t="s">
        <v>582</v>
      </c>
      <c r="C356" s="34" t="s">
        <v>47</v>
      </c>
      <c r="D356" s="35" t="s">
        <v>47</v>
      </c>
      <c r="E356" s="35" t="s">
        <v>47</v>
      </c>
      <c r="F356" s="35" t="s">
        <v>47</v>
      </c>
      <c r="G356" s="35" t="s">
        <v>47</v>
      </c>
      <c r="H356" s="35" t="s">
        <v>47</v>
      </c>
      <c r="I356" s="35" t="s">
        <v>47</v>
      </c>
      <c r="J356" s="35" t="s">
        <v>47</v>
      </c>
      <c r="K356" s="35" t="s">
        <v>47</v>
      </c>
      <c r="L356" s="35" t="s">
        <v>47</v>
      </c>
      <c r="M356" s="35" t="s">
        <v>47</v>
      </c>
      <c r="N356" s="35" t="s">
        <v>47</v>
      </c>
      <c r="O356" s="35" t="s">
        <v>47</v>
      </c>
      <c r="P356" s="35" t="s">
        <v>47</v>
      </c>
      <c r="Q356" s="35" t="s">
        <v>47</v>
      </c>
      <c r="R356" s="35" t="s">
        <v>47</v>
      </c>
      <c r="S356" s="35" t="s">
        <v>47</v>
      </c>
      <c r="T356" s="35" t="s">
        <v>47</v>
      </c>
      <c r="U356" s="35" t="s">
        <v>47</v>
      </c>
      <c r="V356" s="35" t="s">
        <v>47</v>
      </c>
      <c r="W356" s="35" t="s">
        <v>47</v>
      </c>
      <c r="X356" s="35" t="s">
        <v>47</v>
      </c>
      <c r="Y356" s="35" t="s">
        <v>47</v>
      </c>
      <c r="Z356" s="35" t="s">
        <v>47</v>
      </c>
      <c r="AA356" s="35" t="s">
        <v>47</v>
      </c>
      <c r="AB356" s="35" t="s">
        <v>47</v>
      </c>
    </row>
    <row r="357" spans="1:28" ht="18" customHeight="1" x14ac:dyDescent="0.25">
      <c r="A357" s="36" t="s">
        <v>583</v>
      </c>
      <c r="B357" s="45" t="s">
        <v>584</v>
      </c>
      <c r="C357" s="38" t="s">
        <v>515</v>
      </c>
      <c r="D357" s="35" t="s">
        <v>47</v>
      </c>
      <c r="E357" s="35" t="s">
        <v>47</v>
      </c>
      <c r="F357" s="35" t="s">
        <v>47</v>
      </c>
      <c r="G357" s="35" t="s">
        <v>47</v>
      </c>
      <c r="H357" s="35" t="s">
        <v>47</v>
      </c>
      <c r="I357" s="35" t="s">
        <v>47</v>
      </c>
      <c r="J357" s="35" t="s">
        <v>47</v>
      </c>
      <c r="K357" s="35" t="s">
        <v>47</v>
      </c>
      <c r="L357" s="35" t="s">
        <v>47</v>
      </c>
      <c r="M357" s="35" t="s">
        <v>47</v>
      </c>
      <c r="N357" s="35" t="s">
        <v>47</v>
      </c>
      <c r="O357" s="35" t="s">
        <v>47</v>
      </c>
      <c r="P357" s="35" t="s">
        <v>47</v>
      </c>
      <c r="Q357" s="35" t="s">
        <v>47</v>
      </c>
      <c r="R357" s="35" t="s">
        <v>47</v>
      </c>
      <c r="S357" s="35" t="s">
        <v>47</v>
      </c>
      <c r="T357" s="35" t="s">
        <v>47</v>
      </c>
      <c r="U357" s="35" t="s">
        <v>47</v>
      </c>
      <c r="V357" s="35" t="s">
        <v>47</v>
      </c>
      <c r="W357" s="35" t="s">
        <v>47</v>
      </c>
      <c r="X357" s="35" t="s">
        <v>47</v>
      </c>
      <c r="Y357" s="35" t="s">
        <v>47</v>
      </c>
      <c r="Z357" s="35" t="s">
        <v>47</v>
      </c>
      <c r="AA357" s="35" t="s">
        <v>47</v>
      </c>
      <c r="AB357" s="35" t="s">
        <v>47</v>
      </c>
    </row>
    <row r="358" spans="1:28" ht="47.25" customHeight="1" x14ac:dyDescent="0.25">
      <c r="A358" s="36" t="s">
        <v>585</v>
      </c>
      <c r="B358" s="41" t="s">
        <v>586</v>
      </c>
      <c r="C358" s="38" t="s">
        <v>515</v>
      </c>
      <c r="D358" s="35" t="s">
        <v>47</v>
      </c>
      <c r="E358" s="35" t="s">
        <v>47</v>
      </c>
      <c r="F358" s="35" t="s">
        <v>47</v>
      </c>
      <c r="G358" s="35" t="s">
        <v>47</v>
      </c>
      <c r="H358" s="35" t="s">
        <v>47</v>
      </c>
      <c r="I358" s="35" t="s">
        <v>47</v>
      </c>
      <c r="J358" s="35" t="s">
        <v>47</v>
      </c>
      <c r="K358" s="35" t="s">
        <v>47</v>
      </c>
      <c r="L358" s="35" t="s">
        <v>47</v>
      </c>
      <c r="M358" s="35" t="s">
        <v>47</v>
      </c>
      <c r="N358" s="35" t="s">
        <v>47</v>
      </c>
      <c r="O358" s="35" t="s">
        <v>47</v>
      </c>
      <c r="P358" s="35" t="s">
        <v>47</v>
      </c>
      <c r="Q358" s="35" t="s">
        <v>47</v>
      </c>
      <c r="R358" s="35" t="s">
        <v>47</v>
      </c>
      <c r="S358" s="35" t="s">
        <v>47</v>
      </c>
      <c r="T358" s="35" t="s">
        <v>47</v>
      </c>
      <c r="U358" s="35" t="s">
        <v>47</v>
      </c>
      <c r="V358" s="35" t="s">
        <v>47</v>
      </c>
      <c r="W358" s="35" t="s">
        <v>47</v>
      </c>
      <c r="X358" s="35" t="s">
        <v>47</v>
      </c>
      <c r="Y358" s="35" t="s">
        <v>47</v>
      </c>
      <c r="Z358" s="35" t="s">
        <v>47</v>
      </c>
      <c r="AA358" s="35" t="s">
        <v>47</v>
      </c>
      <c r="AB358" s="35" t="s">
        <v>47</v>
      </c>
    </row>
    <row r="359" spans="1:28" ht="47.25" customHeight="1" x14ac:dyDescent="0.25">
      <c r="A359" s="36" t="s">
        <v>587</v>
      </c>
      <c r="B359" s="41" t="s">
        <v>588</v>
      </c>
      <c r="C359" s="38" t="s">
        <v>515</v>
      </c>
      <c r="D359" s="35" t="s">
        <v>47</v>
      </c>
      <c r="E359" s="35" t="s">
        <v>47</v>
      </c>
      <c r="F359" s="35" t="s">
        <v>47</v>
      </c>
      <c r="G359" s="35" t="s">
        <v>47</v>
      </c>
      <c r="H359" s="35" t="s">
        <v>47</v>
      </c>
      <c r="I359" s="35" t="s">
        <v>47</v>
      </c>
      <c r="J359" s="35" t="s">
        <v>47</v>
      </c>
      <c r="K359" s="35" t="s">
        <v>47</v>
      </c>
      <c r="L359" s="35" t="s">
        <v>47</v>
      </c>
      <c r="M359" s="35" t="s">
        <v>47</v>
      </c>
      <c r="N359" s="35" t="s">
        <v>47</v>
      </c>
      <c r="O359" s="35" t="s">
        <v>47</v>
      </c>
      <c r="P359" s="35" t="s">
        <v>47</v>
      </c>
      <c r="Q359" s="35" t="s">
        <v>47</v>
      </c>
      <c r="R359" s="35" t="s">
        <v>47</v>
      </c>
      <c r="S359" s="35" t="s">
        <v>47</v>
      </c>
      <c r="T359" s="35" t="s">
        <v>47</v>
      </c>
      <c r="U359" s="35" t="s">
        <v>47</v>
      </c>
      <c r="V359" s="35" t="s">
        <v>47</v>
      </c>
      <c r="W359" s="35" t="s">
        <v>47</v>
      </c>
      <c r="X359" s="35" t="s">
        <v>47</v>
      </c>
      <c r="Y359" s="35" t="s">
        <v>47</v>
      </c>
      <c r="Z359" s="35" t="s">
        <v>47</v>
      </c>
      <c r="AA359" s="35" t="s">
        <v>47</v>
      </c>
      <c r="AB359" s="35" t="s">
        <v>47</v>
      </c>
    </row>
    <row r="360" spans="1:28" ht="31.5" customHeight="1" x14ac:dyDescent="0.25">
      <c r="A360" s="36" t="s">
        <v>589</v>
      </c>
      <c r="B360" s="41" t="s">
        <v>590</v>
      </c>
      <c r="C360" s="38" t="s">
        <v>515</v>
      </c>
      <c r="D360" s="35" t="s">
        <v>47</v>
      </c>
      <c r="E360" s="35" t="s">
        <v>47</v>
      </c>
      <c r="F360" s="35" t="s">
        <v>47</v>
      </c>
      <c r="G360" s="35" t="s">
        <v>47</v>
      </c>
      <c r="H360" s="35" t="s">
        <v>47</v>
      </c>
      <c r="I360" s="35" t="s">
        <v>47</v>
      </c>
      <c r="J360" s="35" t="s">
        <v>47</v>
      </c>
      <c r="K360" s="35" t="s">
        <v>47</v>
      </c>
      <c r="L360" s="35" t="s">
        <v>47</v>
      </c>
      <c r="M360" s="35" t="s">
        <v>47</v>
      </c>
      <c r="N360" s="35" t="s">
        <v>47</v>
      </c>
      <c r="O360" s="35" t="s">
        <v>47</v>
      </c>
      <c r="P360" s="35" t="s">
        <v>47</v>
      </c>
      <c r="Q360" s="35" t="s">
        <v>47</v>
      </c>
      <c r="R360" s="35" t="s">
        <v>47</v>
      </c>
      <c r="S360" s="35" t="s">
        <v>47</v>
      </c>
      <c r="T360" s="35" t="s">
        <v>47</v>
      </c>
      <c r="U360" s="35" t="s">
        <v>47</v>
      </c>
      <c r="V360" s="35" t="s">
        <v>47</v>
      </c>
      <c r="W360" s="35" t="s">
        <v>47</v>
      </c>
      <c r="X360" s="35" t="s">
        <v>47</v>
      </c>
      <c r="Y360" s="35" t="s">
        <v>47</v>
      </c>
      <c r="Z360" s="35" t="s">
        <v>47</v>
      </c>
      <c r="AA360" s="35" t="s">
        <v>47</v>
      </c>
      <c r="AB360" s="35" t="s">
        <v>47</v>
      </c>
    </row>
    <row r="361" spans="1:28" ht="15.75" customHeight="1" x14ac:dyDescent="0.25">
      <c r="A361" s="36" t="s">
        <v>591</v>
      </c>
      <c r="B361" s="45" t="s">
        <v>592</v>
      </c>
      <c r="C361" s="38" t="s">
        <v>525</v>
      </c>
      <c r="D361" s="35" t="s">
        <v>47</v>
      </c>
      <c r="E361" s="35" t="s">
        <v>47</v>
      </c>
      <c r="F361" s="35" t="s">
        <v>47</v>
      </c>
      <c r="G361" s="35" t="s">
        <v>47</v>
      </c>
      <c r="H361" s="35" t="s">
        <v>47</v>
      </c>
      <c r="I361" s="35" t="s">
        <v>47</v>
      </c>
      <c r="J361" s="35" t="s">
        <v>47</v>
      </c>
      <c r="K361" s="35" t="s">
        <v>47</v>
      </c>
      <c r="L361" s="35" t="s">
        <v>47</v>
      </c>
      <c r="M361" s="35" t="s">
        <v>47</v>
      </c>
      <c r="N361" s="35" t="s">
        <v>47</v>
      </c>
      <c r="O361" s="35" t="s">
        <v>47</v>
      </c>
      <c r="P361" s="35" t="s">
        <v>47</v>
      </c>
      <c r="Q361" s="35" t="s">
        <v>47</v>
      </c>
      <c r="R361" s="35" t="s">
        <v>47</v>
      </c>
      <c r="S361" s="35" t="s">
        <v>47</v>
      </c>
      <c r="T361" s="35" t="s">
        <v>47</v>
      </c>
      <c r="U361" s="35" t="s">
        <v>47</v>
      </c>
      <c r="V361" s="35" t="s">
        <v>47</v>
      </c>
      <c r="W361" s="35" t="s">
        <v>47</v>
      </c>
      <c r="X361" s="35" t="s">
        <v>47</v>
      </c>
      <c r="Y361" s="35" t="s">
        <v>47</v>
      </c>
      <c r="Z361" s="35" t="s">
        <v>47</v>
      </c>
      <c r="AA361" s="35" t="s">
        <v>47</v>
      </c>
      <c r="AB361" s="35" t="s">
        <v>47</v>
      </c>
    </row>
    <row r="362" spans="1:28" ht="31.5" customHeight="1" x14ac:dyDescent="0.25">
      <c r="A362" s="36" t="s">
        <v>593</v>
      </c>
      <c r="B362" s="41" t="s">
        <v>594</v>
      </c>
      <c r="C362" s="38" t="s">
        <v>525</v>
      </c>
      <c r="D362" s="35" t="s">
        <v>47</v>
      </c>
      <c r="E362" s="35" t="s">
        <v>47</v>
      </c>
      <c r="F362" s="35" t="s">
        <v>47</v>
      </c>
      <c r="G362" s="35" t="s">
        <v>47</v>
      </c>
      <c r="H362" s="35" t="s">
        <v>47</v>
      </c>
      <c r="I362" s="35" t="s">
        <v>47</v>
      </c>
      <c r="J362" s="35" t="s">
        <v>47</v>
      </c>
      <c r="K362" s="35" t="s">
        <v>47</v>
      </c>
      <c r="L362" s="35" t="s">
        <v>47</v>
      </c>
      <c r="M362" s="35" t="s">
        <v>47</v>
      </c>
      <c r="N362" s="35" t="s">
        <v>47</v>
      </c>
      <c r="O362" s="35" t="s">
        <v>47</v>
      </c>
      <c r="P362" s="35" t="s">
        <v>47</v>
      </c>
      <c r="Q362" s="35" t="s">
        <v>47</v>
      </c>
      <c r="R362" s="35" t="s">
        <v>47</v>
      </c>
      <c r="S362" s="35" t="s">
        <v>47</v>
      </c>
      <c r="T362" s="35" t="s">
        <v>47</v>
      </c>
      <c r="U362" s="35" t="s">
        <v>47</v>
      </c>
      <c r="V362" s="35" t="s">
        <v>47</v>
      </c>
      <c r="W362" s="35" t="s">
        <v>47</v>
      </c>
      <c r="X362" s="35" t="s">
        <v>47</v>
      </c>
      <c r="Y362" s="35" t="s">
        <v>47</v>
      </c>
      <c r="Z362" s="35" t="s">
        <v>47</v>
      </c>
      <c r="AA362" s="35" t="s">
        <v>47</v>
      </c>
      <c r="AB362" s="35" t="s">
        <v>47</v>
      </c>
    </row>
    <row r="363" spans="1:28" ht="15.75" customHeight="1" x14ac:dyDescent="0.25">
      <c r="A363" s="36" t="s">
        <v>595</v>
      </c>
      <c r="B363" s="41" t="s">
        <v>596</v>
      </c>
      <c r="C363" s="38" t="s">
        <v>525</v>
      </c>
      <c r="D363" s="35" t="s">
        <v>47</v>
      </c>
      <c r="E363" s="35" t="s">
        <v>47</v>
      </c>
      <c r="F363" s="35" t="s">
        <v>47</v>
      </c>
      <c r="G363" s="35" t="s">
        <v>47</v>
      </c>
      <c r="H363" s="35" t="s">
        <v>47</v>
      </c>
      <c r="I363" s="35" t="s">
        <v>47</v>
      </c>
      <c r="J363" s="35" t="s">
        <v>47</v>
      </c>
      <c r="K363" s="35" t="s">
        <v>47</v>
      </c>
      <c r="L363" s="35" t="s">
        <v>47</v>
      </c>
      <c r="M363" s="35" t="s">
        <v>47</v>
      </c>
      <c r="N363" s="35" t="s">
        <v>47</v>
      </c>
      <c r="O363" s="35" t="s">
        <v>47</v>
      </c>
      <c r="P363" s="35" t="s">
        <v>47</v>
      </c>
      <c r="Q363" s="35" t="s">
        <v>47</v>
      </c>
      <c r="R363" s="35" t="s">
        <v>47</v>
      </c>
      <c r="S363" s="35" t="s">
        <v>47</v>
      </c>
      <c r="T363" s="35" t="s">
        <v>47</v>
      </c>
      <c r="U363" s="35" t="s">
        <v>47</v>
      </c>
      <c r="V363" s="35" t="s">
        <v>47</v>
      </c>
      <c r="W363" s="35" t="s">
        <v>47</v>
      </c>
      <c r="X363" s="35" t="s">
        <v>47</v>
      </c>
      <c r="Y363" s="35" t="s">
        <v>47</v>
      </c>
      <c r="Z363" s="35" t="s">
        <v>47</v>
      </c>
      <c r="AA363" s="35" t="s">
        <v>47</v>
      </c>
      <c r="AB363" s="35" t="s">
        <v>47</v>
      </c>
    </row>
    <row r="364" spans="1:28" ht="31.5" customHeight="1" x14ac:dyDescent="0.25">
      <c r="A364" s="36" t="s">
        <v>597</v>
      </c>
      <c r="B364" s="45" t="s">
        <v>598</v>
      </c>
      <c r="C364" s="38" t="s">
        <v>36</v>
      </c>
      <c r="D364" s="35" t="s">
        <v>47</v>
      </c>
      <c r="E364" s="35" t="s">
        <v>47</v>
      </c>
      <c r="F364" s="35" t="s">
        <v>47</v>
      </c>
      <c r="G364" s="35" t="s">
        <v>47</v>
      </c>
      <c r="H364" s="35" t="s">
        <v>47</v>
      </c>
      <c r="I364" s="35" t="s">
        <v>47</v>
      </c>
      <c r="J364" s="35" t="s">
        <v>47</v>
      </c>
      <c r="K364" s="35" t="s">
        <v>47</v>
      </c>
      <c r="L364" s="35" t="s">
        <v>47</v>
      </c>
      <c r="M364" s="35" t="s">
        <v>47</v>
      </c>
      <c r="N364" s="35" t="s">
        <v>47</v>
      </c>
      <c r="O364" s="35" t="s">
        <v>47</v>
      </c>
      <c r="P364" s="35" t="s">
        <v>47</v>
      </c>
      <c r="Q364" s="35" t="s">
        <v>47</v>
      </c>
      <c r="R364" s="35" t="s">
        <v>47</v>
      </c>
      <c r="S364" s="35" t="s">
        <v>47</v>
      </c>
      <c r="T364" s="35" t="s">
        <v>47</v>
      </c>
      <c r="U364" s="35" t="s">
        <v>47</v>
      </c>
      <c r="V364" s="35" t="s">
        <v>47</v>
      </c>
      <c r="W364" s="35" t="s">
        <v>47</v>
      </c>
      <c r="X364" s="35" t="s">
        <v>47</v>
      </c>
      <c r="Y364" s="35" t="s">
        <v>47</v>
      </c>
      <c r="Z364" s="35" t="s">
        <v>47</v>
      </c>
      <c r="AA364" s="35" t="s">
        <v>47</v>
      </c>
      <c r="AB364" s="35" t="s">
        <v>47</v>
      </c>
    </row>
    <row r="365" spans="1:28" ht="15.75" customHeight="1" x14ac:dyDescent="0.25">
      <c r="A365" s="36" t="s">
        <v>599</v>
      </c>
      <c r="B365" s="41" t="s">
        <v>600</v>
      </c>
      <c r="C365" s="38" t="s">
        <v>36</v>
      </c>
      <c r="D365" s="35" t="s">
        <v>47</v>
      </c>
      <c r="E365" s="35" t="s">
        <v>47</v>
      </c>
      <c r="F365" s="35" t="s">
        <v>47</v>
      </c>
      <c r="G365" s="35" t="s">
        <v>47</v>
      </c>
      <c r="H365" s="35" t="s">
        <v>47</v>
      </c>
      <c r="I365" s="35" t="s">
        <v>47</v>
      </c>
      <c r="J365" s="35" t="s">
        <v>47</v>
      </c>
      <c r="K365" s="35" t="s">
        <v>47</v>
      </c>
      <c r="L365" s="35" t="s">
        <v>47</v>
      </c>
      <c r="M365" s="35" t="s">
        <v>47</v>
      </c>
      <c r="N365" s="35" t="s">
        <v>47</v>
      </c>
      <c r="O365" s="35" t="s">
        <v>47</v>
      </c>
      <c r="P365" s="35" t="s">
        <v>47</v>
      </c>
      <c r="Q365" s="35" t="s">
        <v>47</v>
      </c>
      <c r="R365" s="35" t="s">
        <v>47</v>
      </c>
      <c r="S365" s="35" t="s">
        <v>47</v>
      </c>
      <c r="T365" s="35" t="s">
        <v>47</v>
      </c>
      <c r="U365" s="35" t="s">
        <v>47</v>
      </c>
      <c r="V365" s="35" t="s">
        <v>47</v>
      </c>
      <c r="W365" s="35" t="s">
        <v>47</v>
      </c>
      <c r="X365" s="35" t="s">
        <v>47</v>
      </c>
      <c r="Y365" s="35" t="s">
        <v>47</v>
      </c>
      <c r="Z365" s="35" t="s">
        <v>47</v>
      </c>
      <c r="AA365" s="35" t="s">
        <v>47</v>
      </c>
      <c r="AB365" s="35" t="s">
        <v>47</v>
      </c>
    </row>
    <row r="366" spans="1:28" ht="15.75" customHeight="1" x14ac:dyDescent="0.25">
      <c r="A366" s="36" t="s">
        <v>601</v>
      </c>
      <c r="B366" s="41" t="s">
        <v>63</v>
      </c>
      <c r="C366" s="38" t="s">
        <v>36</v>
      </c>
      <c r="D366" s="35" t="s">
        <v>47</v>
      </c>
      <c r="E366" s="35" t="s">
        <v>47</v>
      </c>
      <c r="F366" s="35" t="s">
        <v>47</v>
      </c>
      <c r="G366" s="35" t="s">
        <v>47</v>
      </c>
      <c r="H366" s="35" t="s">
        <v>47</v>
      </c>
      <c r="I366" s="35" t="s">
        <v>47</v>
      </c>
      <c r="J366" s="35" t="s">
        <v>47</v>
      </c>
      <c r="K366" s="35" t="s">
        <v>47</v>
      </c>
      <c r="L366" s="35" t="s">
        <v>47</v>
      </c>
      <c r="M366" s="35" t="s">
        <v>47</v>
      </c>
      <c r="N366" s="35" t="s">
        <v>47</v>
      </c>
      <c r="O366" s="35" t="s">
        <v>47</v>
      </c>
      <c r="P366" s="35" t="s">
        <v>47</v>
      </c>
      <c r="Q366" s="35" t="s">
        <v>47</v>
      </c>
      <c r="R366" s="35" t="s">
        <v>47</v>
      </c>
      <c r="S366" s="35" t="s">
        <v>47</v>
      </c>
      <c r="T366" s="35" t="s">
        <v>47</v>
      </c>
      <c r="U366" s="35" t="s">
        <v>47</v>
      </c>
      <c r="V366" s="35" t="s">
        <v>47</v>
      </c>
      <c r="W366" s="35" t="s">
        <v>47</v>
      </c>
      <c r="X366" s="35" t="s">
        <v>47</v>
      </c>
      <c r="Y366" s="35" t="s">
        <v>47</v>
      </c>
      <c r="Z366" s="35" t="s">
        <v>47</v>
      </c>
      <c r="AA366" s="35" t="s">
        <v>47</v>
      </c>
      <c r="AB366" s="35" t="s">
        <v>47</v>
      </c>
    </row>
    <row r="367" spans="1:28" s="21" customFormat="1" x14ac:dyDescent="0.25">
      <c r="A367" s="32" t="s">
        <v>602</v>
      </c>
      <c r="B367" s="33" t="s">
        <v>603</v>
      </c>
      <c r="C367" s="34" t="s">
        <v>604</v>
      </c>
      <c r="D367" s="35">
        <v>2808.5</v>
      </c>
      <c r="E367" s="35">
        <v>2777.6995833333326</v>
      </c>
      <c r="F367" s="35">
        <v>2735.4249916666663</v>
      </c>
      <c r="G367" s="35">
        <v>2743</v>
      </c>
      <c r="H367" s="35">
        <v>2744.7965499999996</v>
      </c>
      <c r="I367" s="35">
        <v>2743</v>
      </c>
      <c r="J367" s="35">
        <v>2766.36</v>
      </c>
      <c r="K367" s="35">
        <v>2787.6899999999996</v>
      </c>
      <c r="L367" s="35">
        <v>3205.8325</v>
      </c>
      <c r="M367" s="35">
        <v>2787.6899999999996</v>
      </c>
      <c r="N367" s="35">
        <v>2788.99</v>
      </c>
      <c r="O367" s="35">
        <v>2787.6899999999996</v>
      </c>
      <c r="P367" s="35">
        <v>2788.99</v>
      </c>
      <c r="Q367" s="35">
        <v>2787.6899999999996</v>
      </c>
      <c r="R367" s="35">
        <v>2783.99</v>
      </c>
      <c r="S367" s="35">
        <v>2787.6899999999996</v>
      </c>
      <c r="T367" s="35">
        <v>2778.99</v>
      </c>
      <c r="U367" s="35">
        <v>2787.6899999999996</v>
      </c>
      <c r="V367" s="35">
        <v>2773.99</v>
      </c>
      <c r="W367" s="35">
        <v>2787.6899999999996</v>
      </c>
      <c r="X367" s="35">
        <f>V367</f>
        <v>2773.99</v>
      </c>
      <c r="Y367" s="35">
        <v>2787.6899999999996</v>
      </c>
      <c r="Z367" s="35">
        <f>X367</f>
        <v>2773.99</v>
      </c>
      <c r="AA367" s="34" t="s">
        <v>47</v>
      </c>
      <c r="AB367" s="34" t="s">
        <v>47</v>
      </c>
    </row>
    <row r="368" spans="1:28" s="67" customFormat="1" ht="32.25" customHeight="1" x14ac:dyDescent="0.3">
      <c r="A368" s="63"/>
      <c r="B368" s="64" t="s">
        <v>605</v>
      </c>
      <c r="C368" s="65"/>
      <c r="D368" s="66"/>
      <c r="E368" s="66"/>
      <c r="F368" s="66"/>
      <c r="G368" s="66"/>
      <c r="H368" s="66"/>
      <c r="I368" s="66"/>
      <c r="J368" s="66"/>
      <c r="K368" s="66"/>
      <c r="L368" s="66"/>
      <c r="M368" s="66"/>
      <c r="N368" s="66"/>
      <c r="O368" s="66"/>
      <c r="P368" s="66"/>
      <c r="Q368" s="66"/>
      <c r="R368" s="66"/>
      <c r="S368" s="66"/>
      <c r="T368" s="66"/>
      <c r="U368" s="66"/>
      <c r="V368" s="66"/>
      <c r="W368" s="66"/>
      <c r="X368" s="66"/>
      <c r="Y368" s="66"/>
      <c r="Z368" s="66"/>
      <c r="AA368" s="66"/>
      <c r="AB368" s="66"/>
    </row>
    <row r="369" spans="1:28" ht="0.75" hidden="1" customHeight="1" x14ac:dyDescent="0.25">
      <c r="A369" s="68"/>
      <c r="B369" s="68"/>
      <c r="C369" s="69"/>
      <c r="D369" s="70"/>
      <c r="E369" s="71"/>
      <c r="F369" s="71"/>
      <c r="G369" s="71"/>
      <c r="H369" s="71"/>
      <c r="I369" s="71"/>
      <c r="J369" s="71"/>
      <c r="K369" s="71"/>
      <c r="L369" s="71"/>
      <c r="M369" s="71"/>
      <c r="N369" s="71"/>
      <c r="O369" s="71"/>
      <c r="P369" s="71"/>
      <c r="Q369" s="71"/>
      <c r="R369" s="71"/>
      <c r="S369" s="71"/>
      <c r="T369" s="71"/>
      <c r="U369" s="71"/>
      <c r="V369" s="71"/>
      <c r="W369" s="71"/>
      <c r="X369" s="71"/>
      <c r="Y369" s="71"/>
      <c r="Z369" s="71"/>
      <c r="AA369" s="71"/>
      <c r="AB369" s="71"/>
    </row>
    <row r="370" spans="1:28" s="23" customFormat="1" ht="36" customHeight="1" x14ac:dyDescent="0.2">
      <c r="A370" s="89" t="s">
        <v>10</v>
      </c>
      <c r="B370" s="90" t="s">
        <v>11</v>
      </c>
      <c r="C370" s="91" t="s">
        <v>12</v>
      </c>
      <c r="D370" s="72" t="s">
        <v>13</v>
      </c>
      <c r="E370" s="72" t="s">
        <v>14</v>
      </c>
      <c r="F370" s="72" t="s">
        <v>15</v>
      </c>
      <c r="G370" s="88" t="s">
        <v>16</v>
      </c>
      <c r="H370" s="88"/>
      <c r="I370" s="88" t="s">
        <v>17</v>
      </c>
      <c r="J370" s="88"/>
      <c r="K370" s="88" t="s">
        <v>18</v>
      </c>
      <c r="L370" s="88"/>
      <c r="M370" s="88" t="s">
        <v>19</v>
      </c>
      <c r="N370" s="88"/>
      <c r="O370" s="88" t="s">
        <v>20</v>
      </c>
      <c r="P370" s="88"/>
      <c r="Q370" s="88" t="s">
        <v>21</v>
      </c>
      <c r="R370" s="88"/>
      <c r="S370" s="88" t="s">
        <v>22</v>
      </c>
      <c r="T370" s="88"/>
      <c r="U370" s="88" t="s">
        <v>23</v>
      </c>
      <c r="V370" s="88"/>
      <c r="W370" s="88" t="s">
        <v>24</v>
      </c>
      <c r="X370" s="88"/>
      <c r="Y370" s="88" t="s">
        <v>25</v>
      </c>
      <c r="Z370" s="88"/>
      <c r="AA370" s="88" t="s">
        <v>26</v>
      </c>
      <c r="AB370" s="88"/>
    </row>
    <row r="371" spans="1:28" s="25" customFormat="1" ht="58.5" customHeight="1" x14ac:dyDescent="0.2">
      <c r="A371" s="89"/>
      <c r="B371" s="90"/>
      <c r="C371" s="91"/>
      <c r="D371" s="73" t="s">
        <v>27</v>
      </c>
      <c r="E371" s="73" t="s">
        <v>27</v>
      </c>
      <c r="F371" s="73" t="s">
        <v>27</v>
      </c>
      <c r="G371" s="73" t="s">
        <v>28</v>
      </c>
      <c r="H371" s="73" t="s">
        <v>27</v>
      </c>
      <c r="I371" s="73" t="s">
        <v>28</v>
      </c>
      <c r="J371" s="73" t="s">
        <v>27</v>
      </c>
      <c r="K371" s="73" t="s">
        <v>28</v>
      </c>
      <c r="L371" s="73" t="s">
        <v>27</v>
      </c>
      <c r="M371" s="73" t="s">
        <v>28</v>
      </c>
      <c r="N371" s="73" t="s">
        <v>29</v>
      </c>
      <c r="O371" s="73" t="s">
        <v>28</v>
      </c>
      <c r="P371" s="73" t="s">
        <v>29</v>
      </c>
      <c r="Q371" s="73" t="s">
        <v>28</v>
      </c>
      <c r="R371" s="73" t="s">
        <v>29</v>
      </c>
      <c r="S371" s="73" t="s">
        <v>28</v>
      </c>
      <c r="T371" s="73" t="s">
        <v>29</v>
      </c>
      <c r="U371" s="73" t="s">
        <v>28</v>
      </c>
      <c r="V371" s="73" t="s">
        <v>29</v>
      </c>
      <c r="W371" s="73" t="s">
        <v>28</v>
      </c>
      <c r="X371" s="73" t="s">
        <v>29</v>
      </c>
      <c r="Y371" s="73" t="s">
        <v>28</v>
      </c>
      <c r="Z371" s="73" t="s">
        <v>29</v>
      </c>
      <c r="AA371" s="73" t="s">
        <v>28</v>
      </c>
      <c r="AB371" s="73" t="s">
        <v>29</v>
      </c>
    </row>
    <row r="372" spans="1:28" s="29" customFormat="1" x14ac:dyDescent="0.25">
      <c r="A372" s="26">
        <v>1</v>
      </c>
      <c r="B372" s="27">
        <v>2</v>
      </c>
      <c r="C372" s="28">
        <v>3</v>
      </c>
      <c r="D372" s="27">
        <v>4</v>
      </c>
      <c r="E372" s="27">
        <v>5</v>
      </c>
      <c r="F372" s="26" t="s">
        <v>30</v>
      </c>
      <c r="G372" s="27">
        <v>7</v>
      </c>
      <c r="H372" s="26" t="s">
        <v>31</v>
      </c>
      <c r="I372" s="27">
        <v>9</v>
      </c>
      <c r="J372" s="26" t="s">
        <v>32</v>
      </c>
      <c r="K372" s="27">
        <v>11</v>
      </c>
      <c r="L372" s="26">
        <v>12</v>
      </c>
      <c r="M372" s="27">
        <v>13</v>
      </c>
      <c r="N372" s="26">
        <v>14</v>
      </c>
      <c r="O372" s="27">
        <v>15</v>
      </c>
      <c r="P372" s="26">
        <v>16</v>
      </c>
      <c r="Q372" s="27">
        <v>17</v>
      </c>
      <c r="R372" s="26">
        <v>18</v>
      </c>
      <c r="S372" s="27">
        <v>19</v>
      </c>
      <c r="T372" s="26">
        <v>20</v>
      </c>
      <c r="U372" s="27">
        <v>21</v>
      </c>
      <c r="V372" s="26">
        <v>22</v>
      </c>
      <c r="W372" s="27">
        <v>23</v>
      </c>
      <c r="X372" s="26">
        <v>24</v>
      </c>
      <c r="Y372" s="27">
        <v>25</v>
      </c>
      <c r="Z372" s="26">
        <v>26</v>
      </c>
      <c r="AA372" s="27">
        <v>27</v>
      </c>
      <c r="AB372" s="26">
        <v>28</v>
      </c>
    </row>
    <row r="373" spans="1:28" s="21" customFormat="1" ht="30.75" customHeight="1" x14ac:dyDescent="0.25">
      <c r="A373" s="92" t="s">
        <v>606</v>
      </c>
      <c r="B373" s="92"/>
      <c r="C373" s="34" t="s">
        <v>36</v>
      </c>
      <c r="D373" s="46">
        <f>SUM(D374,D431)</f>
        <v>1865.1968061302</v>
      </c>
      <c r="E373" s="46">
        <f t="shared" ref="E373:Z373" si="107">SUM(E374,E431)</f>
        <v>1253.0980999999999</v>
      </c>
      <c r="F373" s="46">
        <f t="shared" si="107"/>
        <v>998.13353242000005</v>
      </c>
      <c r="G373" s="46">
        <f t="shared" si="107"/>
        <v>1048.4245312908843</v>
      </c>
      <c r="H373" s="46">
        <f t="shared" si="107"/>
        <v>975.22157937360009</v>
      </c>
      <c r="I373" s="46">
        <f t="shared" si="107"/>
        <v>1437.0830210009999</v>
      </c>
      <c r="J373" s="46">
        <f t="shared" si="107"/>
        <v>1837.9265240300001</v>
      </c>
      <c r="K373" s="46">
        <f t="shared" si="107"/>
        <v>1401.1416808498889</v>
      </c>
      <c r="L373" s="46">
        <f t="shared" si="107"/>
        <v>1121.4512052800001</v>
      </c>
      <c r="M373" s="46">
        <f t="shared" si="107"/>
        <v>1335.7390513238029</v>
      </c>
      <c r="N373" s="46">
        <f t="shared" si="107"/>
        <v>1708.2631992099998</v>
      </c>
      <c r="O373" s="46">
        <f t="shared" si="107"/>
        <v>1016.5749207483573</v>
      </c>
      <c r="P373" s="46">
        <f t="shared" si="107"/>
        <v>1000.7891157179555</v>
      </c>
      <c r="Q373" s="46">
        <f t="shared" si="107"/>
        <v>1060.1375704728289</v>
      </c>
      <c r="R373" s="46">
        <f t="shared" si="107"/>
        <v>1064.8946249996554</v>
      </c>
      <c r="S373" s="46">
        <f t="shared" si="107"/>
        <v>1092.4957243603967</v>
      </c>
      <c r="T373" s="46">
        <f t="shared" si="107"/>
        <v>1097.801222173453</v>
      </c>
      <c r="U373" s="46">
        <f t="shared" si="107"/>
        <v>1490.7504468964046</v>
      </c>
      <c r="V373" s="46">
        <f t="shared" si="107"/>
        <v>1429.3479445435064</v>
      </c>
      <c r="W373" s="46">
        <f t="shared" si="107"/>
        <v>1550.2944258594066</v>
      </c>
      <c r="X373" s="46">
        <f t="shared" si="107"/>
        <v>1450.1152327522266</v>
      </c>
      <c r="Y373" s="46">
        <f t="shared" si="107"/>
        <v>1612.2201639809293</v>
      </c>
      <c r="Z373" s="46">
        <f t="shared" si="107"/>
        <v>1470.8825209609467</v>
      </c>
      <c r="AA373" s="35">
        <f t="shared" ref="AA373:AA380" si="108">H373+J373+K373+M373+O373+Q373+S373+U373+W373+Y373</f>
        <v>13372.502087895617</v>
      </c>
      <c r="AB373" s="35">
        <f t="shared" ref="AB373:AB380" si="109">H373+J373+L373+N373+P373+R373+T373+V373+X373+Z373</f>
        <v>13156.693169041344</v>
      </c>
    </row>
    <row r="374" spans="1:28" s="21" customFormat="1" ht="15.75" customHeight="1" x14ac:dyDescent="0.25">
      <c r="A374" s="32" t="s">
        <v>34</v>
      </c>
      <c r="B374" s="74" t="s">
        <v>607</v>
      </c>
      <c r="C374" s="34" t="s">
        <v>36</v>
      </c>
      <c r="D374" s="46">
        <f>SUM(D375,D399,D427,D428)</f>
        <v>1154.8580654731311</v>
      </c>
      <c r="E374" s="46">
        <f t="shared" ref="E374:Z374" si="110">SUM(E375,E399,E427,E428)</f>
        <v>1157.2094999999999</v>
      </c>
      <c r="F374" s="46">
        <f t="shared" si="110"/>
        <v>998.13353242000005</v>
      </c>
      <c r="G374" s="46">
        <f t="shared" si="110"/>
        <v>992.42453129088426</v>
      </c>
      <c r="H374" s="46">
        <f t="shared" si="110"/>
        <v>975.22157937360009</v>
      </c>
      <c r="I374" s="46">
        <f t="shared" si="110"/>
        <v>970.20102100099996</v>
      </c>
      <c r="J374" s="46">
        <f t="shared" si="110"/>
        <v>1837.9265240300001</v>
      </c>
      <c r="K374" s="46">
        <f t="shared" si="110"/>
        <v>1401.1416808498889</v>
      </c>
      <c r="L374" s="46">
        <f t="shared" si="110"/>
        <v>1121.4512052800001</v>
      </c>
      <c r="M374" s="46">
        <f t="shared" si="110"/>
        <v>1335.7390513238029</v>
      </c>
      <c r="N374" s="46">
        <f t="shared" si="110"/>
        <v>1708.2631992099998</v>
      </c>
      <c r="O374" s="46">
        <f t="shared" si="110"/>
        <v>1016.5749207483573</v>
      </c>
      <c r="P374" s="46">
        <f t="shared" si="110"/>
        <v>1000.7891157179555</v>
      </c>
      <c r="Q374" s="46">
        <f t="shared" si="110"/>
        <v>1060.1375704728289</v>
      </c>
      <c r="R374" s="46">
        <f t="shared" si="110"/>
        <v>1064.8946249996554</v>
      </c>
      <c r="S374" s="46">
        <f t="shared" si="110"/>
        <v>1092.4957243603967</v>
      </c>
      <c r="T374" s="46">
        <f t="shared" si="110"/>
        <v>1097.801222173453</v>
      </c>
      <c r="U374" s="46">
        <f t="shared" si="110"/>
        <v>1490.7504468964046</v>
      </c>
      <c r="V374" s="46">
        <f t="shared" si="110"/>
        <v>1429.3479445435064</v>
      </c>
      <c r="W374" s="46">
        <f t="shared" si="110"/>
        <v>1550.2944258594066</v>
      </c>
      <c r="X374" s="46">
        <f t="shared" si="110"/>
        <v>1450.1152327522266</v>
      </c>
      <c r="Y374" s="46">
        <f t="shared" si="110"/>
        <v>1612.2201639809293</v>
      </c>
      <c r="Z374" s="46">
        <f t="shared" si="110"/>
        <v>1470.8825209609467</v>
      </c>
      <c r="AA374" s="35">
        <f t="shared" si="108"/>
        <v>13372.502087895617</v>
      </c>
      <c r="AB374" s="35">
        <f t="shared" si="109"/>
        <v>13156.693169041344</v>
      </c>
    </row>
    <row r="375" spans="1:28" ht="15.75" customHeight="1" x14ac:dyDescent="0.25">
      <c r="A375" s="32" t="s">
        <v>37</v>
      </c>
      <c r="B375" s="42" t="s">
        <v>608</v>
      </c>
      <c r="C375" s="34" t="s">
        <v>36</v>
      </c>
      <c r="D375" s="46">
        <f>SUM(D376,D394,D398)</f>
        <v>0</v>
      </c>
      <c r="E375" s="46">
        <f t="shared" ref="E375:Z375" si="111">SUM(E376,E394,E398)</f>
        <v>8.4977</v>
      </c>
      <c r="F375" s="46">
        <f t="shared" si="111"/>
        <v>23.45414881</v>
      </c>
      <c r="G375" s="46">
        <f t="shared" si="111"/>
        <v>14.510862269836002</v>
      </c>
      <c r="H375" s="46">
        <f t="shared" si="111"/>
        <v>22.514408523959325</v>
      </c>
      <c r="I375" s="46">
        <f t="shared" si="111"/>
        <v>0</v>
      </c>
      <c r="J375" s="46">
        <f t="shared" si="111"/>
        <v>31.651542269200004</v>
      </c>
      <c r="K375" s="46">
        <f t="shared" si="111"/>
        <v>310.92370470000003</v>
      </c>
      <c r="L375" s="46">
        <f t="shared" si="111"/>
        <v>71.022006997999995</v>
      </c>
      <c r="M375" s="46">
        <f t="shared" si="111"/>
        <v>295</v>
      </c>
      <c r="N375" s="46">
        <f t="shared" si="111"/>
        <v>635.51907506999999</v>
      </c>
      <c r="O375" s="46">
        <f t="shared" si="111"/>
        <v>0</v>
      </c>
      <c r="P375" s="46">
        <f t="shared" si="111"/>
        <v>39.991044039999991</v>
      </c>
      <c r="Q375" s="46">
        <f t="shared" si="111"/>
        <v>0</v>
      </c>
      <c r="R375" s="46">
        <f t="shared" si="111"/>
        <v>0</v>
      </c>
      <c r="S375" s="46">
        <f t="shared" si="111"/>
        <v>0</v>
      </c>
      <c r="T375" s="46">
        <f t="shared" si="111"/>
        <v>0</v>
      </c>
      <c r="U375" s="46">
        <f t="shared" si="111"/>
        <v>0</v>
      </c>
      <c r="V375" s="46">
        <f t="shared" si="111"/>
        <v>0</v>
      </c>
      <c r="W375" s="46">
        <f t="shared" si="111"/>
        <v>0</v>
      </c>
      <c r="X375" s="46">
        <f t="shared" si="111"/>
        <v>0</v>
      </c>
      <c r="Y375" s="46">
        <f t="shared" si="111"/>
        <v>0</v>
      </c>
      <c r="Z375" s="46">
        <f t="shared" si="111"/>
        <v>0</v>
      </c>
      <c r="AA375" s="35">
        <f t="shared" si="108"/>
        <v>660.0896554931594</v>
      </c>
      <c r="AB375" s="35">
        <f t="shared" si="109"/>
        <v>800.69807690115931</v>
      </c>
    </row>
    <row r="376" spans="1:28" ht="31.5" customHeight="1" x14ac:dyDescent="0.25">
      <c r="A376" s="36" t="s">
        <v>39</v>
      </c>
      <c r="B376" s="41" t="s">
        <v>609</v>
      </c>
      <c r="C376" s="38" t="s">
        <v>36</v>
      </c>
      <c r="D376" s="46">
        <f>SUM(D377,D381:D384,D389:D391)</f>
        <v>0</v>
      </c>
      <c r="E376" s="46">
        <f t="shared" ref="E376:Z376" si="112">SUM(E377,E381:E384,E389:E391)</f>
        <v>8.4977</v>
      </c>
      <c r="F376" s="46">
        <f t="shared" si="112"/>
        <v>23.45414881</v>
      </c>
      <c r="G376" s="46">
        <f t="shared" si="112"/>
        <v>14.510862269836002</v>
      </c>
      <c r="H376" s="46">
        <f t="shared" si="112"/>
        <v>22.514408523959325</v>
      </c>
      <c r="I376" s="46">
        <f t="shared" si="112"/>
        <v>0</v>
      </c>
      <c r="J376" s="46">
        <f t="shared" si="112"/>
        <v>31.651542269200004</v>
      </c>
      <c r="K376" s="46">
        <f t="shared" si="112"/>
        <v>310.92370470000003</v>
      </c>
      <c r="L376" s="46">
        <f t="shared" si="112"/>
        <v>71.022006997999995</v>
      </c>
      <c r="M376" s="46">
        <f t="shared" si="112"/>
        <v>295</v>
      </c>
      <c r="N376" s="46">
        <f t="shared" si="112"/>
        <v>635.51907506999999</v>
      </c>
      <c r="O376" s="46">
        <f t="shared" si="112"/>
        <v>0</v>
      </c>
      <c r="P376" s="46">
        <f t="shared" si="112"/>
        <v>39.991044039999991</v>
      </c>
      <c r="Q376" s="46">
        <f t="shared" si="112"/>
        <v>0</v>
      </c>
      <c r="R376" s="46">
        <f t="shared" si="112"/>
        <v>0</v>
      </c>
      <c r="S376" s="46">
        <f t="shared" si="112"/>
        <v>0</v>
      </c>
      <c r="T376" s="46">
        <f t="shared" si="112"/>
        <v>0</v>
      </c>
      <c r="U376" s="46">
        <f t="shared" si="112"/>
        <v>0</v>
      </c>
      <c r="V376" s="46">
        <f t="shared" si="112"/>
        <v>0</v>
      </c>
      <c r="W376" s="46">
        <f t="shared" si="112"/>
        <v>0</v>
      </c>
      <c r="X376" s="46">
        <f t="shared" si="112"/>
        <v>0</v>
      </c>
      <c r="Y376" s="46">
        <f t="shared" si="112"/>
        <v>0</v>
      </c>
      <c r="Z376" s="46">
        <f t="shared" si="112"/>
        <v>0</v>
      </c>
      <c r="AA376" s="35">
        <f t="shared" si="108"/>
        <v>660.0896554931594</v>
      </c>
      <c r="AB376" s="35">
        <f t="shared" si="109"/>
        <v>800.69807690115931</v>
      </c>
    </row>
    <row r="377" spans="1:28" ht="15.75" customHeight="1" x14ac:dyDescent="0.25">
      <c r="A377" s="36" t="s">
        <v>610</v>
      </c>
      <c r="B377" s="43" t="s">
        <v>611</v>
      </c>
      <c r="C377" s="38" t="s">
        <v>36</v>
      </c>
      <c r="D377" s="35">
        <f>SUM(D378:D380)</f>
        <v>0</v>
      </c>
      <c r="E377" s="35">
        <f t="shared" ref="E377:Z377" si="113">SUM(E378:E380)</f>
        <v>0</v>
      </c>
      <c r="F377" s="35">
        <f t="shared" si="113"/>
        <v>0</v>
      </c>
      <c r="G377" s="35">
        <f t="shared" si="113"/>
        <v>0</v>
      </c>
      <c r="H377" s="35">
        <f t="shared" si="113"/>
        <v>0</v>
      </c>
      <c r="I377" s="35">
        <f t="shared" si="113"/>
        <v>0</v>
      </c>
      <c r="J377" s="35">
        <f t="shared" si="113"/>
        <v>0</v>
      </c>
      <c r="K377" s="35">
        <f t="shared" si="113"/>
        <v>0</v>
      </c>
      <c r="L377" s="35">
        <f t="shared" si="113"/>
        <v>0</v>
      </c>
      <c r="M377" s="35">
        <f t="shared" si="113"/>
        <v>0</v>
      </c>
      <c r="N377" s="35">
        <f t="shared" si="113"/>
        <v>0</v>
      </c>
      <c r="O377" s="35">
        <f t="shared" si="113"/>
        <v>0</v>
      </c>
      <c r="P377" s="35">
        <f t="shared" si="113"/>
        <v>0</v>
      </c>
      <c r="Q377" s="35">
        <f t="shared" si="113"/>
        <v>0</v>
      </c>
      <c r="R377" s="35">
        <f t="shared" si="113"/>
        <v>0</v>
      </c>
      <c r="S377" s="35">
        <f t="shared" si="113"/>
        <v>0</v>
      </c>
      <c r="T377" s="35">
        <f t="shared" si="113"/>
        <v>0</v>
      </c>
      <c r="U377" s="35">
        <f t="shared" si="113"/>
        <v>0</v>
      </c>
      <c r="V377" s="35">
        <f t="shared" si="113"/>
        <v>0</v>
      </c>
      <c r="W377" s="35">
        <f t="shared" si="113"/>
        <v>0</v>
      </c>
      <c r="X377" s="35">
        <f t="shared" si="113"/>
        <v>0</v>
      </c>
      <c r="Y377" s="35">
        <f t="shared" si="113"/>
        <v>0</v>
      </c>
      <c r="Z377" s="35">
        <f t="shared" si="113"/>
        <v>0</v>
      </c>
      <c r="AA377" s="35">
        <f t="shared" si="108"/>
        <v>0</v>
      </c>
      <c r="AB377" s="35">
        <f t="shared" si="109"/>
        <v>0</v>
      </c>
    </row>
    <row r="378" spans="1:28" ht="31.5" customHeight="1" x14ac:dyDescent="0.25">
      <c r="A378" s="36" t="s">
        <v>612</v>
      </c>
      <c r="B378" s="44" t="s">
        <v>40</v>
      </c>
      <c r="C378" s="38" t="s">
        <v>36</v>
      </c>
      <c r="D378" s="35">
        <v>0</v>
      </c>
      <c r="E378" s="35">
        <v>0</v>
      </c>
      <c r="F378" s="35">
        <v>0</v>
      </c>
      <c r="G378" s="35">
        <v>0</v>
      </c>
      <c r="H378" s="35">
        <v>0</v>
      </c>
      <c r="I378" s="35">
        <v>0</v>
      </c>
      <c r="J378" s="35">
        <v>0</v>
      </c>
      <c r="K378" s="35">
        <v>0</v>
      </c>
      <c r="L378" s="35">
        <v>0</v>
      </c>
      <c r="M378" s="35">
        <v>0</v>
      </c>
      <c r="N378" s="35">
        <v>0</v>
      </c>
      <c r="O378" s="35">
        <v>0</v>
      </c>
      <c r="P378" s="35">
        <v>0</v>
      </c>
      <c r="Q378" s="35">
        <v>0</v>
      </c>
      <c r="R378" s="35">
        <v>0</v>
      </c>
      <c r="S378" s="35">
        <v>0</v>
      </c>
      <c r="T378" s="35">
        <v>0</v>
      </c>
      <c r="U378" s="35">
        <v>0</v>
      </c>
      <c r="V378" s="35">
        <v>0</v>
      </c>
      <c r="W378" s="35">
        <v>0</v>
      </c>
      <c r="X378" s="35">
        <v>0</v>
      </c>
      <c r="Y378" s="35">
        <v>0</v>
      </c>
      <c r="Z378" s="35">
        <v>0</v>
      </c>
      <c r="AA378" s="35">
        <f t="shared" si="108"/>
        <v>0</v>
      </c>
      <c r="AB378" s="35">
        <f t="shared" si="109"/>
        <v>0</v>
      </c>
    </row>
    <row r="379" spans="1:28" ht="31.5" customHeight="1" x14ac:dyDescent="0.25">
      <c r="A379" s="36" t="s">
        <v>613</v>
      </c>
      <c r="B379" s="44" t="s">
        <v>42</v>
      </c>
      <c r="C379" s="38" t="s">
        <v>36</v>
      </c>
      <c r="D379" s="35">
        <v>0</v>
      </c>
      <c r="E379" s="35">
        <v>0</v>
      </c>
      <c r="F379" s="35">
        <v>0</v>
      </c>
      <c r="G379" s="35">
        <v>0</v>
      </c>
      <c r="H379" s="35">
        <v>0</v>
      </c>
      <c r="I379" s="35">
        <v>0</v>
      </c>
      <c r="J379" s="35">
        <v>0</v>
      </c>
      <c r="K379" s="35">
        <v>0</v>
      </c>
      <c r="L379" s="35">
        <v>0</v>
      </c>
      <c r="M379" s="35">
        <v>0</v>
      </c>
      <c r="N379" s="35">
        <v>0</v>
      </c>
      <c r="O379" s="35">
        <v>0</v>
      </c>
      <c r="P379" s="35">
        <v>0</v>
      </c>
      <c r="Q379" s="35">
        <v>0</v>
      </c>
      <c r="R379" s="35">
        <v>0</v>
      </c>
      <c r="S379" s="35">
        <v>0</v>
      </c>
      <c r="T379" s="35">
        <v>0</v>
      </c>
      <c r="U379" s="35">
        <v>0</v>
      </c>
      <c r="V379" s="35">
        <v>0</v>
      </c>
      <c r="W379" s="35">
        <v>0</v>
      </c>
      <c r="X379" s="35">
        <v>0</v>
      </c>
      <c r="Y379" s="35">
        <v>0</v>
      </c>
      <c r="Z379" s="35">
        <v>0</v>
      </c>
      <c r="AA379" s="35">
        <f t="shared" si="108"/>
        <v>0</v>
      </c>
      <c r="AB379" s="35">
        <f t="shared" si="109"/>
        <v>0</v>
      </c>
    </row>
    <row r="380" spans="1:28" ht="31.5" customHeight="1" x14ac:dyDescent="0.25">
      <c r="A380" s="36" t="s">
        <v>614</v>
      </c>
      <c r="B380" s="44" t="s">
        <v>44</v>
      </c>
      <c r="C380" s="38" t="s">
        <v>36</v>
      </c>
      <c r="D380" s="35">
        <v>0</v>
      </c>
      <c r="E380" s="35">
        <v>0</v>
      </c>
      <c r="F380" s="35">
        <v>0</v>
      </c>
      <c r="G380" s="35">
        <v>0</v>
      </c>
      <c r="H380" s="35">
        <v>0</v>
      </c>
      <c r="I380" s="35">
        <v>0</v>
      </c>
      <c r="J380" s="35">
        <v>0</v>
      </c>
      <c r="K380" s="35">
        <v>0</v>
      </c>
      <c r="L380" s="35">
        <v>0</v>
      </c>
      <c r="M380" s="35">
        <v>0</v>
      </c>
      <c r="N380" s="35">
        <v>0</v>
      </c>
      <c r="O380" s="35">
        <v>0</v>
      </c>
      <c r="P380" s="35">
        <v>0</v>
      </c>
      <c r="Q380" s="35">
        <v>0</v>
      </c>
      <c r="R380" s="35">
        <v>0</v>
      </c>
      <c r="S380" s="35">
        <v>0</v>
      </c>
      <c r="T380" s="35">
        <v>0</v>
      </c>
      <c r="U380" s="35">
        <v>0</v>
      </c>
      <c r="V380" s="35">
        <v>0</v>
      </c>
      <c r="W380" s="35">
        <v>0</v>
      </c>
      <c r="X380" s="35">
        <v>0</v>
      </c>
      <c r="Y380" s="35">
        <v>0</v>
      </c>
      <c r="Z380" s="35">
        <v>0</v>
      </c>
      <c r="AA380" s="35">
        <f t="shared" si="108"/>
        <v>0</v>
      </c>
      <c r="AB380" s="35">
        <f t="shared" si="109"/>
        <v>0</v>
      </c>
    </row>
    <row r="381" spans="1:28" ht="15.75" customHeight="1" x14ac:dyDescent="0.25">
      <c r="A381" s="36" t="s">
        <v>615</v>
      </c>
      <c r="B381" s="43" t="s">
        <v>616</v>
      </c>
      <c r="C381" s="38" t="s">
        <v>36</v>
      </c>
      <c r="D381" s="35" t="s">
        <v>47</v>
      </c>
      <c r="E381" s="35" t="s">
        <v>47</v>
      </c>
      <c r="F381" s="35" t="s">
        <v>47</v>
      </c>
      <c r="G381" s="35" t="s">
        <v>47</v>
      </c>
      <c r="H381" s="35" t="s">
        <v>47</v>
      </c>
      <c r="I381" s="35" t="s">
        <v>47</v>
      </c>
      <c r="J381" s="35" t="s">
        <v>47</v>
      </c>
      <c r="K381" s="35" t="s">
        <v>47</v>
      </c>
      <c r="L381" s="35" t="s">
        <v>47</v>
      </c>
      <c r="M381" s="35" t="s">
        <v>47</v>
      </c>
      <c r="N381" s="35" t="s">
        <v>47</v>
      </c>
      <c r="O381" s="35" t="s">
        <v>47</v>
      </c>
      <c r="P381" s="35" t="s">
        <v>47</v>
      </c>
      <c r="Q381" s="35" t="s">
        <v>47</v>
      </c>
      <c r="R381" s="35" t="s">
        <v>47</v>
      </c>
      <c r="S381" s="35" t="s">
        <v>47</v>
      </c>
      <c r="T381" s="35" t="s">
        <v>47</v>
      </c>
      <c r="U381" s="35" t="s">
        <v>47</v>
      </c>
      <c r="V381" s="35" t="s">
        <v>47</v>
      </c>
      <c r="W381" s="35" t="s">
        <v>47</v>
      </c>
      <c r="X381" s="35" t="s">
        <v>47</v>
      </c>
      <c r="Y381" s="35" t="s">
        <v>47</v>
      </c>
      <c r="Z381" s="35" t="s">
        <v>47</v>
      </c>
      <c r="AA381" s="35" t="s">
        <v>47</v>
      </c>
      <c r="AB381" s="35" t="s">
        <v>47</v>
      </c>
    </row>
    <row r="382" spans="1:28" ht="15.75" customHeight="1" x14ac:dyDescent="0.25">
      <c r="A382" s="36" t="s">
        <v>617</v>
      </c>
      <c r="B382" s="43" t="s">
        <v>618</v>
      </c>
      <c r="C382" s="38" t="s">
        <v>36</v>
      </c>
      <c r="D382" s="35">
        <v>0</v>
      </c>
      <c r="E382" s="35">
        <v>0</v>
      </c>
      <c r="F382" s="35">
        <v>0</v>
      </c>
      <c r="G382" s="35">
        <v>0</v>
      </c>
      <c r="H382" s="35">
        <v>0</v>
      </c>
      <c r="I382" s="35">
        <v>0</v>
      </c>
      <c r="J382" s="35">
        <v>0</v>
      </c>
      <c r="K382" s="35">
        <v>0</v>
      </c>
      <c r="L382" s="46">
        <v>0</v>
      </c>
      <c r="M382" s="35">
        <v>0</v>
      </c>
      <c r="N382" s="46">
        <v>0</v>
      </c>
      <c r="O382" s="35">
        <v>0</v>
      </c>
      <c r="P382" s="46">
        <v>0</v>
      </c>
      <c r="Q382" s="35">
        <v>0</v>
      </c>
      <c r="R382" s="46">
        <v>0</v>
      </c>
      <c r="S382" s="35">
        <v>0</v>
      </c>
      <c r="T382" s="46">
        <v>0</v>
      </c>
      <c r="U382" s="35">
        <v>0</v>
      </c>
      <c r="V382" s="46">
        <v>0</v>
      </c>
      <c r="W382" s="35">
        <v>0</v>
      </c>
      <c r="X382" s="46">
        <v>0</v>
      </c>
      <c r="Y382" s="35">
        <v>0</v>
      </c>
      <c r="Z382" s="46">
        <v>0</v>
      </c>
      <c r="AA382" s="35">
        <f>H382+J382+K382+M382+O382+Q382+S382+U382+W382+Y382</f>
        <v>0</v>
      </c>
      <c r="AB382" s="35">
        <f>H382+J382+L382+N382+P382+R382+T382+V382+X382+Z382</f>
        <v>0</v>
      </c>
    </row>
    <row r="383" spans="1:28" ht="15.75" customHeight="1" x14ac:dyDescent="0.25">
      <c r="A383" s="36" t="s">
        <v>619</v>
      </c>
      <c r="B383" s="43" t="s">
        <v>620</v>
      </c>
      <c r="C383" s="38" t="s">
        <v>36</v>
      </c>
      <c r="D383" s="35" t="s">
        <v>47</v>
      </c>
      <c r="E383" s="35" t="s">
        <v>47</v>
      </c>
      <c r="F383" s="35" t="s">
        <v>47</v>
      </c>
      <c r="G383" s="35" t="s">
        <v>47</v>
      </c>
      <c r="H383" s="35" t="s">
        <v>47</v>
      </c>
      <c r="I383" s="35" t="s">
        <v>47</v>
      </c>
      <c r="J383" s="35" t="s">
        <v>47</v>
      </c>
      <c r="K383" s="35" t="s">
        <v>47</v>
      </c>
      <c r="L383" s="35" t="s">
        <v>47</v>
      </c>
      <c r="M383" s="35" t="s">
        <v>47</v>
      </c>
      <c r="N383" s="35" t="s">
        <v>47</v>
      </c>
      <c r="O383" s="35" t="s">
        <v>47</v>
      </c>
      <c r="P383" s="35" t="s">
        <v>47</v>
      </c>
      <c r="Q383" s="35" t="s">
        <v>47</v>
      </c>
      <c r="R383" s="35" t="s">
        <v>47</v>
      </c>
      <c r="S383" s="35" t="s">
        <v>47</v>
      </c>
      <c r="T383" s="35" t="s">
        <v>47</v>
      </c>
      <c r="U383" s="35" t="s">
        <v>47</v>
      </c>
      <c r="V383" s="35" t="s">
        <v>47</v>
      </c>
      <c r="W383" s="35" t="s">
        <v>47</v>
      </c>
      <c r="X383" s="35" t="s">
        <v>47</v>
      </c>
      <c r="Y383" s="35" t="s">
        <v>47</v>
      </c>
      <c r="Z383" s="35" t="s">
        <v>47</v>
      </c>
      <c r="AA383" s="35" t="s">
        <v>47</v>
      </c>
      <c r="AB383" s="35" t="s">
        <v>47</v>
      </c>
    </row>
    <row r="384" spans="1:28" ht="15.75" customHeight="1" x14ac:dyDescent="0.25">
      <c r="A384" s="36" t="s">
        <v>621</v>
      </c>
      <c r="B384" s="43" t="s">
        <v>622</v>
      </c>
      <c r="C384" s="38" t="s">
        <v>36</v>
      </c>
      <c r="D384" s="46">
        <f t="shared" ref="D384:Z384" si="114">D387</f>
        <v>0</v>
      </c>
      <c r="E384" s="46">
        <f t="shared" si="114"/>
        <v>8.4977</v>
      </c>
      <c r="F384" s="46">
        <f t="shared" si="114"/>
        <v>23.45414881</v>
      </c>
      <c r="G384" s="46">
        <f t="shared" si="114"/>
        <v>14.510862269836002</v>
      </c>
      <c r="H384" s="46">
        <f t="shared" si="114"/>
        <v>22.514408523959325</v>
      </c>
      <c r="I384" s="46">
        <f t="shared" si="114"/>
        <v>0</v>
      </c>
      <c r="J384" s="46">
        <f t="shared" si="114"/>
        <v>31.651542269200004</v>
      </c>
      <c r="K384" s="46">
        <f t="shared" si="114"/>
        <v>310.92370470000003</v>
      </c>
      <c r="L384" s="46">
        <f t="shared" si="114"/>
        <v>71.022006997999995</v>
      </c>
      <c r="M384" s="46">
        <f t="shared" si="114"/>
        <v>295</v>
      </c>
      <c r="N384" s="46">
        <f t="shared" si="114"/>
        <v>635.51907506999999</v>
      </c>
      <c r="O384" s="46">
        <f t="shared" si="114"/>
        <v>0</v>
      </c>
      <c r="P384" s="46">
        <f t="shared" si="114"/>
        <v>39.991044039999991</v>
      </c>
      <c r="Q384" s="46">
        <f t="shared" si="114"/>
        <v>0</v>
      </c>
      <c r="R384" s="46">
        <f t="shared" si="114"/>
        <v>0</v>
      </c>
      <c r="S384" s="46">
        <f t="shared" si="114"/>
        <v>0</v>
      </c>
      <c r="T384" s="46">
        <f t="shared" si="114"/>
        <v>0</v>
      </c>
      <c r="U384" s="46">
        <f t="shared" si="114"/>
        <v>0</v>
      </c>
      <c r="V384" s="46">
        <f t="shared" si="114"/>
        <v>0</v>
      </c>
      <c r="W384" s="46">
        <f t="shared" si="114"/>
        <v>0</v>
      </c>
      <c r="X384" s="46">
        <f t="shared" si="114"/>
        <v>0</v>
      </c>
      <c r="Y384" s="46">
        <f t="shared" si="114"/>
        <v>0</v>
      </c>
      <c r="Z384" s="46">
        <f t="shared" si="114"/>
        <v>0</v>
      </c>
      <c r="AA384" s="35">
        <f t="shared" ref="AA384:AA389" si="115">H384+J384+K384+M384+O384+Q384+S384+U384+W384+Y384</f>
        <v>660.0896554931594</v>
      </c>
      <c r="AB384" s="35">
        <f t="shared" ref="AB384:AB389" si="116">H384+J384+L384+N384+P384+R384+T384+V384+X384+Z384</f>
        <v>800.69807690115931</v>
      </c>
    </row>
    <row r="385" spans="1:28" ht="31.5" customHeight="1" x14ac:dyDescent="0.25">
      <c r="A385" s="36" t="s">
        <v>623</v>
      </c>
      <c r="B385" s="44" t="s">
        <v>624</v>
      </c>
      <c r="C385" s="38" t="s">
        <v>36</v>
      </c>
      <c r="D385" s="35">
        <v>0</v>
      </c>
      <c r="E385" s="35">
        <v>0</v>
      </c>
      <c r="F385" s="35">
        <v>0</v>
      </c>
      <c r="G385" s="35">
        <v>0</v>
      </c>
      <c r="H385" s="35">
        <v>0</v>
      </c>
      <c r="I385" s="35">
        <v>0</v>
      </c>
      <c r="J385" s="35">
        <v>0</v>
      </c>
      <c r="K385" s="35">
        <v>0</v>
      </c>
      <c r="L385" s="35">
        <v>0</v>
      </c>
      <c r="M385" s="35">
        <v>0</v>
      </c>
      <c r="N385" s="35">
        <v>0</v>
      </c>
      <c r="O385" s="35">
        <v>0</v>
      </c>
      <c r="P385" s="35">
        <v>0</v>
      </c>
      <c r="Q385" s="35">
        <v>0</v>
      </c>
      <c r="R385" s="35">
        <v>0</v>
      </c>
      <c r="S385" s="35">
        <v>0</v>
      </c>
      <c r="T385" s="35">
        <v>0</v>
      </c>
      <c r="U385" s="35">
        <v>0</v>
      </c>
      <c r="V385" s="35">
        <v>0</v>
      </c>
      <c r="W385" s="35">
        <v>0</v>
      </c>
      <c r="X385" s="35">
        <v>0</v>
      </c>
      <c r="Y385" s="35">
        <v>0</v>
      </c>
      <c r="Z385" s="35">
        <v>0</v>
      </c>
      <c r="AA385" s="35">
        <f t="shared" si="115"/>
        <v>0</v>
      </c>
      <c r="AB385" s="35">
        <f t="shared" si="116"/>
        <v>0</v>
      </c>
    </row>
    <row r="386" spans="1:28" ht="15.75" customHeight="1" x14ac:dyDescent="0.25">
      <c r="A386" s="36" t="s">
        <v>625</v>
      </c>
      <c r="B386" s="44" t="s">
        <v>626</v>
      </c>
      <c r="C386" s="38" t="s">
        <v>36</v>
      </c>
      <c r="D386" s="35">
        <v>0</v>
      </c>
      <c r="E386" s="35">
        <v>0</v>
      </c>
      <c r="F386" s="35">
        <v>0</v>
      </c>
      <c r="G386" s="35">
        <v>0</v>
      </c>
      <c r="H386" s="35">
        <v>0</v>
      </c>
      <c r="I386" s="35">
        <v>0</v>
      </c>
      <c r="J386" s="35">
        <v>0</v>
      </c>
      <c r="K386" s="35">
        <v>0</v>
      </c>
      <c r="L386" s="35">
        <v>0</v>
      </c>
      <c r="M386" s="35">
        <v>0</v>
      </c>
      <c r="N386" s="35">
        <v>0</v>
      </c>
      <c r="O386" s="35">
        <v>0</v>
      </c>
      <c r="P386" s="35">
        <v>0</v>
      </c>
      <c r="Q386" s="35">
        <v>0</v>
      </c>
      <c r="R386" s="35">
        <v>0</v>
      </c>
      <c r="S386" s="35">
        <v>0</v>
      </c>
      <c r="T386" s="35">
        <v>0</v>
      </c>
      <c r="U386" s="35">
        <v>0</v>
      </c>
      <c r="V386" s="35">
        <v>0</v>
      </c>
      <c r="W386" s="35">
        <v>0</v>
      </c>
      <c r="X386" s="35">
        <v>0</v>
      </c>
      <c r="Y386" s="35">
        <v>0</v>
      </c>
      <c r="Z386" s="35">
        <v>0</v>
      </c>
      <c r="AA386" s="35">
        <f t="shared" si="115"/>
        <v>0</v>
      </c>
      <c r="AB386" s="35">
        <f t="shared" si="116"/>
        <v>0</v>
      </c>
    </row>
    <row r="387" spans="1:28" ht="15.75" customHeight="1" x14ac:dyDescent="0.25">
      <c r="A387" s="36" t="s">
        <v>627</v>
      </c>
      <c r="B387" s="44" t="s">
        <v>628</v>
      </c>
      <c r="C387" s="38" t="s">
        <v>36</v>
      </c>
      <c r="D387" s="35">
        <v>0</v>
      </c>
      <c r="E387" s="35">
        <v>8.4977</v>
      </c>
      <c r="F387" s="35">
        <v>23.45414881</v>
      </c>
      <c r="G387" s="35">
        <v>14.510862269836002</v>
      </c>
      <c r="H387" s="35">
        <v>22.514408523959325</v>
      </c>
      <c r="I387" s="35">
        <v>0</v>
      </c>
      <c r="J387" s="35">
        <v>31.651542269200004</v>
      </c>
      <c r="K387" s="35">
        <v>310.92370470000003</v>
      </c>
      <c r="L387" s="46">
        <v>71.022006997999995</v>
      </c>
      <c r="M387" s="35">
        <v>295</v>
      </c>
      <c r="N387" s="46">
        <v>635.51907506999999</v>
      </c>
      <c r="O387" s="35">
        <v>0</v>
      </c>
      <c r="P387" s="46">
        <v>39.991044039999991</v>
      </c>
      <c r="Q387" s="35">
        <v>0</v>
      </c>
      <c r="R387" s="46">
        <v>0</v>
      </c>
      <c r="S387" s="35">
        <v>0</v>
      </c>
      <c r="T387" s="46">
        <v>0</v>
      </c>
      <c r="U387" s="35">
        <v>0</v>
      </c>
      <c r="V387" s="46">
        <v>0</v>
      </c>
      <c r="W387" s="35">
        <v>0</v>
      </c>
      <c r="X387" s="46">
        <v>0</v>
      </c>
      <c r="Y387" s="35">
        <v>0</v>
      </c>
      <c r="Z387" s="46">
        <v>0</v>
      </c>
      <c r="AA387" s="35">
        <f t="shared" si="115"/>
        <v>660.0896554931594</v>
      </c>
      <c r="AB387" s="35">
        <f t="shared" si="116"/>
        <v>800.69807690115931</v>
      </c>
    </row>
    <row r="388" spans="1:28" ht="15.75" customHeight="1" x14ac:dyDescent="0.25">
      <c r="A388" s="36" t="s">
        <v>629</v>
      </c>
      <c r="B388" s="44" t="s">
        <v>626</v>
      </c>
      <c r="C388" s="38" t="s">
        <v>36</v>
      </c>
      <c r="D388" s="35">
        <v>0</v>
      </c>
      <c r="E388" s="35">
        <v>8.4977</v>
      </c>
      <c r="F388" s="35">
        <v>23.45414881</v>
      </c>
      <c r="G388" s="35">
        <v>14.510862269836002</v>
      </c>
      <c r="H388" s="35">
        <v>22.514408523959325</v>
      </c>
      <c r="I388" s="35">
        <v>0</v>
      </c>
      <c r="J388" s="35">
        <v>31.651542269200004</v>
      </c>
      <c r="K388" s="35">
        <v>310.92370470000003</v>
      </c>
      <c r="L388" s="46">
        <v>71.022006997999995</v>
      </c>
      <c r="M388" s="35">
        <v>295</v>
      </c>
      <c r="N388" s="46">
        <v>635.51907506999999</v>
      </c>
      <c r="O388" s="35">
        <v>0</v>
      </c>
      <c r="P388" s="46">
        <v>39.991044039999991</v>
      </c>
      <c r="Q388" s="35">
        <v>0</v>
      </c>
      <c r="R388" s="46">
        <v>0</v>
      </c>
      <c r="S388" s="35">
        <v>0</v>
      </c>
      <c r="T388" s="46">
        <v>0</v>
      </c>
      <c r="U388" s="35">
        <v>0</v>
      </c>
      <c r="V388" s="46">
        <v>0</v>
      </c>
      <c r="W388" s="35">
        <v>0</v>
      </c>
      <c r="X388" s="46">
        <v>0</v>
      </c>
      <c r="Y388" s="35">
        <v>0</v>
      </c>
      <c r="Z388" s="46">
        <v>0</v>
      </c>
      <c r="AA388" s="35">
        <f t="shared" si="115"/>
        <v>660.0896554931594</v>
      </c>
      <c r="AB388" s="35">
        <f t="shared" si="116"/>
        <v>800.69807690115931</v>
      </c>
    </row>
    <row r="389" spans="1:28" ht="15.75" customHeight="1" x14ac:dyDescent="0.25">
      <c r="A389" s="36" t="s">
        <v>630</v>
      </c>
      <c r="B389" s="43" t="s">
        <v>631</v>
      </c>
      <c r="C389" s="38" t="s">
        <v>36</v>
      </c>
      <c r="D389" s="35">
        <v>0</v>
      </c>
      <c r="E389" s="35">
        <v>0</v>
      </c>
      <c r="F389" s="35">
        <v>0</v>
      </c>
      <c r="G389" s="35">
        <v>0</v>
      </c>
      <c r="H389" s="35">
        <v>0</v>
      </c>
      <c r="I389" s="35">
        <v>0</v>
      </c>
      <c r="J389" s="35">
        <v>0</v>
      </c>
      <c r="K389" s="35">
        <v>0</v>
      </c>
      <c r="L389" s="35">
        <v>0</v>
      </c>
      <c r="M389" s="35">
        <v>0</v>
      </c>
      <c r="N389" s="35">
        <v>0</v>
      </c>
      <c r="O389" s="35">
        <v>0</v>
      </c>
      <c r="P389" s="35">
        <v>0</v>
      </c>
      <c r="Q389" s="35">
        <v>0</v>
      </c>
      <c r="R389" s="35">
        <v>0</v>
      </c>
      <c r="S389" s="35">
        <v>0</v>
      </c>
      <c r="T389" s="35">
        <v>0</v>
      </c>
      <c r="U389" s="35">
        <v>0</v>
      </c>
      <c r="V389" s="35">
        <v>0</v>
      </c>
      <c r="W389" s="35">
        <v>0</v>
      </c>
      <c r="X389" s="35">
        <v>0</v>
      </c>
      <c r="Y389" s="35">
        <v>0</v>
      </c>
      <c r="Z389" s="35">
        <v>0</v>
      </c>
      <c r="AA389" s="35">
        <f t="shared" si="115"/>
        <v>0</v>
      </c>
      <c r="AB389" s="35">
        <f t="shared" si="116"/>
        <v>0</v>
      </c>
    </row>
    <row r="390" spans="1:28" ht="15.75" customHeight="1" x14ac:dyDescent="0.25">
      <c r="A390" s="36" t="s">
        <v>632</v>
      </c>
      <c r="B390" s="43" t="s">
        <v>440</v>
      </c>
      <c r="C390" s="38" t="s">
        <v>36</v>
      </c>
      <c r="D390" s="35" t="s">
        <v>47</v>
      </c>
      <c r="E390" s="35" t="s">
        <v>47</v>
      </c>
      <c r="F390" s="35" t="s">
        <v>47</v>
      </c>
      <c r="G390" s="35" t="s">
        <v>47</v>
      </c>
      <c r="H390" s="35" t="s">
        <v>47</v>
      </c>
      <c r="I390" s="35" t="s">
        <v>47</v>
      </c>
      <c r="J390" s="35" t="s">
        <v>47</v>
      </c>
      <c r="K390" s="35" t="s">
        <v>47</v>
      </c>
      <c r="L390" s="35" t="s">
        <v>47</v>
      </c>
      <c r="M390" s="35" t="s">
        <v>47</v>
      </c>
      <c r="N390" s="35" t="s">
        <v>47</v>
      </c>
      <c r="O390" s="35" t="s">
        <v>47</v>
      </c>
      <c r="P390" s="35" t="s">
        <v>47</v>
      </c>
      <c r="Q390" s="35" t="s">
        <v>47</v>
      </c>
      <c r="R390" s="35" t="s">
        <v>47</v>
      </c>
      <c r="S390" s="35" t="s">
        <v>47</v>
      </c>
      <c r="T390" s="35" t="s">
        <v>47</v>
      </c>
      <c r="U390" s="35" t="s">
        <v>47</v>
      </c>
      <c r="V390" s="35" t="s">
        <v>47</v>
      </c>
      <c r="W390" s="35" t="s">
        <v>47</v>
      </c>
      <c r="X390" s="35" t="s">
        <v>47</v>
      </c>
      <c r="Y390" s="35" t="s">
        <v>47</v>
      </c>
      <c r="Z390" s="35" t="s">
        <v>47</v>
      </c>
      <c r="AA390" s="35" t="s">
        <v>47</v>
      </c>
      <c r="AB390" s="35" t="s">
        <v>47</v>
      </c>
    </row>
    <row r="391" spans="1:28" ht="31.5" customHeight="1" x14ac:dyDescent="0.25">
      <c r="A391" s="36" t="s">
        <v>633</v>
      </c>
      <c r="B391" s="43" t="s">
        <v>634</v>
      </c>
      <c r="C391" s="38" t="s">
        <v>36</v>
      </c>
      <c r="D391" s="35" t="s">
        <v>47</v>
      </c>
      <c r="E391" s="35" t="s">
        <v>47</v>
      </c>
      <c r="F391" s="35" t="s">
        <v>47</v>
      </c>
      <c r="G391" s="35" t="s">
        <v>47</v>
      </c>
      <c r="H391" s="35" t="s">
        <v>47</v>
      </c>
      <c r="I391" s="35" t="s">
        <v>47</v>
      </c>
      <c r="J391" s="35" t="s">
        <v>47</v>
      </c>
      <c r="K391" s="35" t="s">
        <v>47</v>
      </c>
      <c r="L391" s="35" t="s">
        <v>47</v>
      </c>
      <c r="M391" s="35" t="s">
        <v>47</v>
      </c>
      <c r="N391" s="35" t="s">
        <v>47</v>
      </c>
      <c r="O391" s="35" t="s">
        <v>47</v>
      </c>
      <c r="P391" s="35" t="s">
        <v>47</v>
      </c>
      <c r="Q391" s="35" t="s">
        <v>47</v>
      </c>
      <c r="R391" s="35" t="s">
        <v>47</v>
      </c>
      <c r="S391" s="35" t="s">
        <v>47</v>
      </c>
      <c r="T391" s="35" t="s">
        <v>47</v>
      </c>
      <c r="U391" s="35" t="s">
        <v>47</v>
      </c>
      <c r="V391" s="35" t="s">
        <v>47</v>
      </c>
      <c r="W391" s="35" t="s">
        <v>47</v>
      </c>
      <c r="X391" s="35" t="s">
        <v>47</v>
      </c>
      <c r="Y391" s="35" t="s">
        <v>47</v>
      </c>
      <c r="Z391" s="35" t="s">
        <v>47</v>
      </c>
      <c r="AA391" s="35" t="s">
        <v>47</v>
      </c>
      <c r="AB391" s="35" t="s">
        <v>47</v>
      </c>
    </row>
    <row r="392" spans="1:28" ht="18" customHeight="1" x14ac:dyDescent="0.25">
      <c r="A392" s="36" t="s">
        <v>635</v>
      </c>
      <c r="B392" s="44" t="s">
        <v>61</v>
      </c>
      <c r="C392" s="38" t="s">
        <v>36</v>
      </c>
      <c r="D392" s="35" t="s">
        <v>47</v>
      </c>
      <c r="E392" s="35" t="s">
        <v>47</v>
      </c>
      <c r="F392" s="35" t="s">
        <v>47</v>
      </c>
      <c r="G392" s="35" t="s">
        <v>47</v>
      </c>
      <c r="H392" s="35" t="s">
        <v>47</v>
      </c>
      <c r="I392" s="35" t="s">
        <v>47</v>
      </c>
      <c r="J392" s="35" t="s">
        <v>47</v>
      </c>
      <c r="K392" s="35" t="s">
        <v>47</v>
      </c>
      <c r="L392" s="35" t="s">
        <v>47</v>
      </c>
      <c r="M392" s="35" t="s">
        <v>47</v>
      </c>
      <c r="N392" s="35" t="s">
        <v>47</v>
      </c>
      <c r="O392" s="35" t="s">
        <v>47</v>
      </c>
      <c r="P392" s="35" t="s">
        <v>47</v>
      </c>
      <c r="Q392" s="35" t="s">
        <v>47</v>
      </c>
      <c r="R392" s="35" t="s">
        <v>47</v>
      </c>
      <c r="S392" s="35" t="s">
        <v>47</v>
      </c>
      <c r="T392" s="35" t="s">
        <v>47</v>
      </c>
      <c r="U392" s="35" t="s">
        <v>47</v>
      </c>
      <c r="V392" s="35" t="s">
        <v>47</v>
      </c>
      <c r="W392" s="35" t="s">
        <v>47</v>
      </c>
      <c r="X392" s="35" t="s">
        <v>47</v>
      </c>
      <c r="Y392" s="35" t="s">
        <v>47</v>
      </c>
      <c r="Z392" s="35" t="s">
        <v>47</v>
      </c>
      <c r="AA392" s="35" t="s">
        <v>47</v>
      </c>
      <c r="AB392" s="35" t="s">
        <v>47</v>
      </c>
    </row>
    <row r="393" spans="1:28" ht="18" customHeight="1" x14ac:dyDescent="0.25">
      <c r="A393" s="36" t="s">
        <v>636</v>
      </c>
      <c r="B393" s="75" t="s">
        <v>63</v>
      </c>
      <c r="C393" s="38" t="s">
        <v>36</v>
      </c>
      <c r="D393" s="35" t="s">
        <v>47</v>
      </c>
      <c r="E393" s="35" t="s">
        <v>47</v>
      </c>
      <c r="F393" s="35" t="s">
        <v>47</v>
      </c>
      <c r="G393" s="35" t="s">
        <v>47</v>
      </c>
      <c r="H393" s="35" t="s">
        <v>47</v>
      </c>
      <c r="I393" s="35" t="s">
        <v>47</v>
      </c>
      <c r="J393" s="35" t="s">
        <v>47</v>
      </c>
      <c r="K393" s="35" t="s">
        <v>47</v>
      </c>
      <c r="L393" s="35" t="s">
        <v>47</v>
      </c>
      <c r="M393" s="35" t="s">
        <v>47</v>
      </c>
      <c r="N393" s="35" t="s">
        <v>47</v>
      </c>
      <c r="O393" s="35" t="s">
        <v>47</v>
      </c>
      <c r="P393" s="35" t="s">
        <v>47</v>
      </c>
      <c r="Q393" s="35" t="s">
        <v>47</v>
      </c>
      <c r="R393" s="35" t="s">
        <v>47</v>
      </c>
      <c r="S393" s="35" t="s">
        <v>47</v>
      </c>
      <c r="T393" s="35" t="s">
        <v>47</v>
      </c>
      <c r="U393" s="35" t="s">
        <v>47</v>
      </c>
      <c r="V393" s="35" t="s">
        <v>47</v>
      </c>
      <c r="W393" s="35" t="s">
        <v>47</v>
      </c>
      <c r="X393" s="35" t="s">
        <v>47</v>
      </c>
      <c r="Y393" s="35" t="s">
        <v>47</v>
      </c>
      <c r="Z393" s="35" t="s">
        <v>47</v>
      </c>
      <c r="AA393" s="35" t="s">
        <v>47</v>
      </c>
      <c r="AB393" s="35" t="s">
        <v>47</v>
      </c>
    </row>
    <row r="394" spans="1:28" ht="31.5" customHeight="1" x14ac:dyDescent="0.25">
      <c r="A394" s="36" t="s">
        <v>41</v>
      </c>
      <c r="B394" s="41" t="s">
        <v>637</v>
      </c>
      <c r="C394" s="38" t="s">
        <v>36</v>
      </c>
      <c r="D394" s="35">
        <f>SUM(D395:D397)</f>
        <v>0</v>
      </c>
      <c r="E394" s="35">
        <f t="shared" ref="E394:Z394" si="117">SUM(E395:E397)</f>
        <v>0</v>
      </c>
      <c r="F394" s="35">
        <f t="shared" si="117"/>
        <v>0</v>
      </c>
      <c r="G394" s="35">
        <f t="shared" si="117"/>
        <v>0</v>
      </c>
      <c r="H394" s="35">
        <f t="shared" si="117"/>
        <v>0</v>
      </c>
      <c r="I394" s="35">
        <f t="shared" si="117"/>
        <v>0</v>
      </c>
      <c r="J394" s="35">
        <f t="shared" si="117"/>
        <v>0</v>
      </c>
      <c r="K394" s="35">
        <f t="shared" si="117"/>
        <v>0</v>
      </c>
      <c r="L394" s="35">
        <f t="shared" si="117"/>
        <v>0</v>
      </c>
      <c r="M394" s="35">
        <f t="shared" si="117"/>
        <v>0</v>
      </c>
      <c r="N394" s="35">
        <f t="shared" si="117"/>
        <v>0</v>
      </c>
      <c r="O394" s="35">
        <f t="shared" si="117"/>
        <v>0</v>
      </c>
      <c r="P394" s="35">
        <f t="shared" si="117"/>
        <v>0</v>
      </c>
      <c r="Q394" s="35">
        <f t="shared" si="117"/>
        <v>0</v>
      </c>
      <c r="R394" s="35">
        <f t="shared" si="117"/>
        <v>0</v>
      </c>
      <c r="S394" s="35">
        <f t="shared" si="117"/>
        <v>0</v>
      </c>
      <c r="T394" s="35">
        <f t="shared" si="117"/>
        <v>0</v>
      </c>
      <c r="U394" s="35">
        <f t="shared" si="117"/>
        <v>0</v>
      </c>
      <c r="V394" s="35">
        <f t="shared" si="117"/>
        <v>0</v>
      </c>
      <c r="W394" s="35">
        <f t="shared" si="117"/>
        <v>0</v>
      </c>
      <c r="X394" s="35">
        <f t="shared" si="117"/>
        <v>0</v>
      </c>
      <c r="Y394" s="35">
        <f t="shared" si="117"/>
        <v>0</v>
      </c>
      <c r="Z394" s="35">
        <f t="shared" si="117"/>
        <v>0</v>
      </c>
      <c r="AA394" s="35">
        <f t="shared" ref="AA394:AA404" si="118">H394+J394+K394+M394+O394+Q394+S394+U394+W394+Y394</f>
        <v>0</v>
      </c>
      <c r="AB394" s="35">
        <f t="shared" ref="AB394:AB404" si="119">H394+J394+L394+N394+P394+R394+T394+V394+X394+Z394</f>
        <v>0</v>
      </c>
    </row>
    <row r="395" spans="1:28" ht="31.5" customHeight="1" x14ac:dyDescent="0.25">
      <c r="A395" s="36" t="s">
        <v>638</v>
      </c>
      <c r="B395" s="43" t="s">
        <v>40</v>
      </c>
      <c r="C395" s="38" t="s">
        <v>36</v>
      </c>
      <c r="D395" s="35">
        <v>0</v>
      </c>
      <c r="E395" s="35">
        <v>0</v>
      </c>
      <c r="F395" s="35">
        <v>0</v>
      </c>
      <c r="G395" s="35">
        <v>0</v>
      </c>
      <c r="H395" s="35">
        <v>0</v>
      </c>
      <c r="I395" s="35">
        <v>0</v>
      </c>
      <c r="J395" s="35">
        <v>0</v>
      </c>
      <c r="K395" s="35">
        <v>0</v>
      </c>
      <c r="L395" s="35">
        <v>0</v>
      </c>
      <c r="M395" s="35">
        <v>0</v>
      </c>
      <c r="N395" s="35">
        <v>0</v>
      </c>
      <c r="O395" s="35">
        <v>0</v>
      </c>
      <c r="P395" s="35">
        <v>0</v>
      </c>
      <c r="Q395" s="35">
        <v>0</v>
      </c>
      <c r="R395" s="35">
        <v>0</v>
      </c>
      <c r="S395" s="35">
        <v>0</v>
      </c>
      <c r="T395" s="35">
        <v>0</v>
      </c>
      <c r="U395" s="35">
        <v>0</v>
      </c>
      <c r="V395" s="35">
        <v>0</v>
      </c>
      <c r="W395" s="35">
        <v>0</v>
      </c>
      <c r="X395" s="35">
        <v>0</v>
      </c>
      <c r="Y395" s="35">
        <v>0</v>
      </c>
      <c r="Z395" s="35">
        <v>0</v>
      </c>
      <c r="AA395" s="35">
        <f t="shared" si="118"/>
        <v>0</v>
      </c>
      <c r="AB395" s="35">
        <f t="shared" si="119"/>
        <v>0</v>
      </c>
    </row>
    <row r="396" spans="1:28" ht="31.5" customHeight="1" x14ac:dyDescent="0.25">
      <c r="A396" s="36" t="s">
        <v>639</v>
      </c>
      <c r="B396" s="43" t="s">
        <v>42</v>
      </c>
      <c r="C396" s="38" t="s">
        <v>36</v>
      </c>
      <c r="D396" s="35">
        <v>0</v>
      </c>
      <c r="E396" s="35">
        <v>0</v>
      </c>
      <c r="F396" s="35">
        <v>0</v>
      </c>
      <c r="G396" s="35">
        <v>0</v>
      </c>
      <c r="H396" s="35">
        <v>0</v>
      </c>
      <c r="I396" s="35">
        <v>0</v>
      </c>
      <c r="J396" s="35">
        <v>0</v>
      </c>
      <c r="K396" s="35">
        <v>0</v>
      </c>
      <c r="L396" s="35">
        <v>0</v>
      </c>
      <c r="M396" s="35">
        <v>0</v>
      </c>
      <c r="N396" s="35">
        <v>0</v>
      </c>
      <c r="O396" s="35">
        <v>0</v>
      </c>
      <c r="P396" s="35">
        <v>0</v>
      </c>
      <c r="Q396" s="35">
        <v>0</v>
      </c>
      <c r="R396" s="35">
        <v>0</v>
      </c>
      <c r="S396" s="35">
        <v>0</v>
      </c>
      <c r="T396" s="35">
        <v>0</v>
      </c>
      <c r="U396" s="35">
        <v>0</v>
      </c>
      <c r="V396" s="35">
        <v>0</v>
      </c>
      <c r="W396" s="35">
        <v>0</v>
      </c>
      <c r="X396" s="35">
        <v>0</v>
      </c>
      <c r="Y396" s="35">
        <v>0</v>
      </c>
      <c r="Z396" s="35">
        <v>0</v>
      </c>
      <c r="AA396" s="35">
        <f t="shared" si="118"/>
        <v>0</v>
      </c>
      <c r="AB396" s="35">
        <f t="shared" si="119"/>
        <v>0</v>
      </c>
    </row>
    <row r="397" spans="1:28" ht="31.5" customHeight="1" x14ac:dyDescent="0.25">
      <c r="A397" s="36" t="s">
        <v>640</v>
      </c>
      <c r="B397" s="43" t="s">
        <v>44</v>
      </c>
      <c r="C397" s="38" t="s">
        <v>36</v>
      </c>
      <c r="D397" s="35">
        <v>0</v>
      </c>
      <c r="E397" s="35">
        <v>0</v>
      </c>
      <c r="F397" s="35">
        <v>0</v>
      </c>
      <c r="G397" s="35">
        <v>0</v>
      </c>
      <c r="H397" s="35">
        <v>0</v>
      </c>
      <c r="I397" s="35">
        <v>0</v>
      </c>
      <c r="J397" s="35">
        <v>0</v>
      </c>
      <c r="K397" s="35">
        <v>0</v>
      </c>
      <c r="L397" s="35">
        <v>0</v>
      </c>
      <c r="M397" s="35">
        <v>0</v>
      </c>
      <c r="N397" s="35">
        <v>0</v>
      </c>
      <c r="O397" s="35">
        <v>0</v>
      </c>
      <c r="P397" s="35">
        <v>0</v>
      </c>
      <c r="Q397" s="35">
        <v>0</v>
      </c>
      <c r="R397" s="35">
        <v>0</v>
      </c>
      <c r="S397" s="35">
        <v>0</v>
      </c>
      <c r="T397" s="35">
        <v>0</v>
      </c>
      <c r="U397" s="35">
        <v>0</v>
      </c>
      <c r="V397" s="35">
        <v>0</v>
      </c>
      <c r="W397" s="35">
        <v>0</v>
      </c>
      <c r="X397" s="35">
        <v>0</v>
      </c>
      <c r="Y397" s="35">
        <v>0</v>
      </c>
      <c r="Z397" s="35">
        <v>0</v>
      </c>
      <c r="AA397" s="35">
        <f t="shared" si="118"/>
        <v>0</v>
      </c>
      <c r="AB397" s="35">
        <f t="shared" si="119"/>
        <v>0</v>
      </c>
    </row>
    <row r="398" spans="1:28" ht="15.75" customHeight="1" x14ac:dyDescent="0.25">
      <c r="A398" s="36" t="s">
        <v>43</v>
      </c>
      <c r="B398" s="41" t="s">
        <v>641</v>
      </c>
      <c r="C398" s="38" t="s">
        <v>36</v>
      </c>
      <c r="D398" s="35">
        <v>0</v>
      </c>
      <c r="E398" s="35">
        <v>0</v>
      </c>
      <c r="F398" s="35">
        <v>0</v>
      </c>
      <c r="G398" s="35">
        <v>0</v>
      </c>
      <c r="H398" s="35">
        <v>0</v>
      </c>
      <c r="I398" s="35">
        <v>0</v>
      </c>
      <c r="J398" s="35">
        <v>0</v>
      </c>
      <c r="K398" s="35">
        <v>0</v>
      </c>
      <c r="L398" s="46">
        <v>0</v>
      </c>
      <c r="M398" s="35">
        <v>0</v>
      </c>
      <c r="N398" s="46">
        <v>0</v>
      </c>
      <c r="O398" s="35">
        <v>0</v>
      </c>
      <c r="P398" s="46">
        <v>0</v>
      </c>
      <c r="Q398" s="35">
        <v>0</v>
      </c>
      <c r="R398" s="46">
        <v>0</v>
      </c>
      <c r="S398" s="35">
        <v>0</v>
      </c>
      <c r="T398" s="46">
        <v>0</v>
      </c>
      <c r="U398" s="35">
        <v>0</v>
      </c>
      <c r="V398" s="46">
        <v>0</v>
      </c>
      <c r="W398" s="35">
        <v>0</v>
      </c>
      <c r="X398" s="46">
        <v>0</v>
      </c>
      <c r="Y398" s="35">
        <v>0</v>
      </c>
      <c r="Z398" s="46">
        <v>0</v>
      </c>
      <c r="AA398" s="35">
        <f t="shared" si="118"/>
        <v>0</v>
      </c>
      <c r="AB398" s="35">
        <f t="shared" si="119"/>
        <v>0</v>
      </c>
    </row>
    <row r="399" spans="1:28" ht="15.75" customHeight="1" x14ac:dyDescent="0.25">
      <c r="A399" s="32" t="s">
        <v>45</v>
      </c>
      <c r="B399" s="42" t="s">
        <v>642</v>
      </c>
      <c r="C399" s="34" t="s">
        <v>36</v>
      </c>
      <c r="D399" s="46">
        <f>SUM(D400,D413,D414)</f>
        <v>798.70672876633114</v>
      </c>
      <c r="E399" s="46">
        <f t="shared" ref="E399:Z399" si="120">SUM(E400,E413,E414)</f>
        <v>962.77192200000002</v>
      </c>
      <c r="F399" s="46">
        <f t="shared" si="120"/>
        <v>706.19695746100001</v>
      </c>
      <c r="G399" s="46">
        <f t="shared" si="120"/>
        <v>752.20000304970426</v>
      </c>
      <c r="H399" s="46">
        <f t="shared" si="120"/>
        <v>728.52804083298986</v>
      </c>
      <c r="I399" s="46">
        <f t="shared" si="120"/>
        <v>750.83312609999996</v>
      </c>
      <c r="J399" s="46">
        <f t="shared" si="120"/>
        <v>1529.8278246666</v>
      </c>
      <c r="K399" s="46">
        <f t="shared" si="120"/>
        <v>886.51440448486869</v>
      </c>
      <c r="L399" s="46">
        <f t="shared" si="120"/>
        <v>846.93619349200014</v>
      </c>
      <c r="M399" s="46">
        <f t="shared" si="120"/>
        <v>880.67813437496511</v>
      </c>
      <c r="N399" s="46">
        <f t="shared" si="120"/>
        <v>880.67813436999984</v>
      </c>
      <c r="O399" s="46">
        <f t="shared" si="120"/>
        <v>859.68131180255364</v>
      </c>
      <c r="P399" s="46">
        <f t="shared" si="120"/>
        <v>809.85168380097184</v>
      </c>
      <c r="Q399" s="46">
        <f t="shared" si="120"/>
        <v>896.59881156905499</v>
      </c>
      <c r="R399" s="46">
        <f t="shared" si="120"/>
        <v>896.59881156905499</v>
      </c>
      <c r="S399" s="46">
        <f t="shared" si="120"/>
        <v>924.02097588055301</v>
      </c>
      <c r="T399" s="46">
        <f t="shared" si="120"/>
        <v>924.02097588055301</v>
      </c>
      <c r="U399" s="46">
        <f t="shared" si="120"/>
        <v>1261.5249780297122</v>
      </c>
      <c r="V399" s="46">
        <f t="shared" si="120"/>
        <v>1200.3099111889308</v>
      </c>
      <c r="W399" s="46">
        <f t="shared" si="120"/>
        <v>1311.9859771509005</v>
      </c>
      <c r="X399" s="46">
        <f t="shared" si="120"/>
        <v>1217.6159846961975</v>
      </c>
      <c r="Y399" s="46">
        <f t="shared" si="120"/>
        <v>1364.4654162369366</v>
      </c>
      <c r="Z399" s="46">
        <f t="shared" si="120"/>
        <v>1234.9220582034643</v>
      </c>
      <c r="AA399" s="35">
        <f t="shared" si="118"/>
        <v>10643.825875029135</v>
      </c>
      <c r="AB399" s="35">
        <f t="shared" si="119"/>
        <v>10269.289618700763</v>
      </c>
    </row>
    <row r="400" spans="1:28" ht="15.75" customHeight="1" x14ac:dyDescent="0.25">
      <c r="A400" s="36" t="s">
        <v>643</v>
      </c>
      <c r="B400" s="41" t="s">
        <v>644</v>
      </c>
      <c r="C400" s="38" t="s">
        <v>36</v>
      </c>
      <c r="D400" s="46">
        <f>SUM(D401,D405:D410)</f>
        <v>798.70672876633114</v>
      </c>
      <c r="E400" s="46">
        <f t="shared" ref="E400:Z400" si="121">SUM(E401,E405:E410)</f>
        <v>962.77192200000002</v>
      </c>
      <c r="F400" s="46">
        <f t="shared" si="121"/>
        <v>706.19695746100001</v>
      </c>
      <c r="G400" s="46">
        <f t="shared" si="121"/>
        <v>752.20000304970426</v>
      </c>
      <c r="H400" s="46">
        <f t="shared" si="121"/>
        <v>728.52804083298986</v>
      </c>
      <c r="I400" s="46">
        <f t="shared" si="121"/>
        <v>750.83312609999996</v>
      </c>
      <c r="J400" s="46">
        <f t="shared" si="121"/>
        <v>1126.1070261347875</v>
      </c>
      <c r="K400" s="46">
        <f t="shared" si="121"/>
        <v>886.51440448486869</v>
      </c>
      <c r="L400" s="46">
        <f t="shared" si="121"/>
        <v>846.93619349200014</v>
      </c>
      <c r="M400" s="46">
        <f t="shared" si="121"/>
        <v>880.67813437496511</v>
      </c>
      <c r="N400" s="46">
        <f t="shared" si="121"/>
        <v>880.67813436999984</v>
      </c>
      <c r="O400" s="46">
        <f t="shared" si="121"/>
        <v>859.68131180255364</v>
      </c>
      <c r="P400" s="46">
        <f t="shared" si="121"/>
        <v>809.85168380097184</v>
      </c>
      <c r="Q400" s="46">
        <f t="shared" si="121"/>
        <v>896.59881156905499</v>
      </c>
      <c r="R400" s="46">
        <f t="shared" si="121"/>
        <v>896.59881156905499</v>
      </c>
      <c r="S400" s="46">
        <f t="shared" si="121"/>
        <v>924.02097588055301</v>
      </c>
      <c r="T400" s="46">
        <f t="shared" si="121"/>
        <v>924.02097588055301</v>
      </c>
      <c r="U400" s="46">
        <f t="shared" si="121"/>
        <v>1261.5249780297122</v>
      </c>
      <c r="V400" s="46">
        <f t="shared" si="121"/>
        <v>1200.3099111889308</v>
      </c>
      <c r="W400" s="46">
        <f t="shared" si="121"/>
        <v>1311.9859771509005</v>
      </c>
      <c r="X400" s="46">
        <f t="shared" si="121"/>
        <v>1217.6159846961975</v>
      </c>
      <c r="Y400" s="46">
        <f t="shared" si="121"/>
        <v>1364.4654162369366</v>
      </c>
      <c r="Z400" s="46">
        <f t="shared" si="121"/>
        <v>1234.9220582034643</v>
      </c>
      <c r="AA400" s="35">
        <f t="shared" si="118"/>
        <v>10240.105076497322</v>
      </c>
      <c r="AB400" s="35">
        <f t="shared" si="119"/>
        <v>9865.56882016895</v>
      </c>
    </row>
    <row r="401" spans="1:28" ht="15.75" customHeight="1" x14ac:dyDescent="0.25">
      <c r="A401" s="36" t="s">
        <v>645</v>
      </c>
      <c r="B401" s="43" t="s">
        <v>646</v>
      </c>
      <c r="C401" s="38" t="s">
        <v>36</v>
      </c>
      <c r="D401" s="35">
        <f>SUM(D402:D404)</f>
        <v>0</v>
      </c>
      <c r="E401" s="35">
        <f t="shared" ref="E401:Z401" si="122">SUM(E402:E404)</f>
        <v>0</v>
      </c>
      <c r="F401" s="35">
        <f t="shared" si="122"/>
        <v>0</v>
      </c>
      <c r="G401" s="35">
        <f t="shared" si="122"/>
        <v>0</v>
      </c>
      <c r="H401" s="35">
        <f t="shared" si="122"/>
        <v>0</v>
      </c>
      <c r="I401" s="35">
        <f t="shared" si="122"/>
        <v>0</v>
      </c>
      <c r="J401" s="35">
        <f t="shared" si="122"/>
        <v>0</v>
      </c>
      <c r="K401" s="35">
        <f t="shared" si="122"/>
        <v>0</v>
      </c>
      <c r="L401" s="35">
        <f t="shared" si="122"/>
        <v>0</v>
      </c>
      <c r="M401" s="35">
        <f t="shared" si="122"/>
        <v>0</v>
      </c>
      <c r="N401" s="35">
        <f t="shared" si="122"/>
        <v>0</v>
      </c>
      <c r="O401" s="35">
        <f t="shared" si="122"/>
        <v>0</v>
      </c>
      <c r="P401" s="35">
        <f t="shared" si="122"/>
        <v>0</v>
      </c>
      <c r="Q401" s="35">
        <f t="shared" si="122"/>
        <v>0</v>
      </c>
      <c r="R401" s="35">
        <f t="shared" si="122"/>
        <v>0</v>
      </c>
      <c r="S401" s="35">
        <f t="shared" si="122"/>
        <v>0</v>
      </c>
      <c r="T401" s="35">
        <f t="shared" si="122"/>
        <v>0</v>
      </c>
      <c r="U401" s="35">
        <f t="shared" si="122"/>
        <v>0</v>
      </c>
      <c r="V401" s="35">
        <f t="shared" si="122"/>
        <v>0</v>
      </c>
      <c r="W401" s="35">
        <f t="shared" si="122"/>
        <v>0</v>
      </c>
      <c r="X401" s="35">
        <f t="shared" si="122"/>
        <v>0</v>
      </c>
      <c r="Y401" s="35">
        <f t="shared" si="122"/>
        <v>0</v>
      </c>
      <c r="Z401" s="35">
        <f t="shared" si="122"/>
        <v>0</v>
      </c>
      <c r="AA401" s="35">
        <f t="shared" si="118"/>
        <v>0</v>
      </c>
      <c r="AB401" s="35">
        <f t="shared" si="119"/>
        <v>0</v>
      </c>
    </row>
    <row r="402" spans="1:28" ht="31.5" customHeight="1" x14ac:dyDescent="0.25">
      <c r="A402" s="36" t="s">
        <v>647</v>
      </c>
      <c r="B402" s="43" t="s">
        <v>40</v>
      </c>
      <c r="C402" s="38" t="s">
        <v>36</v>
      </c>
      <c r="D402" s="35">
        <v>0</v>
      </c>
      <c r="E402" s="35">
        <v>0</v>
      </c>
      <c r="F402" s="35">
        <v>0</v>
      </c>
      <c r="G402" s="35">
        <v>0</v>
      </c>
      <c r="H402" s="35">
        <v>0</v>
      </c>
      <c r="I402" s="35">
        <v>0</v>
      </c>
      <c r="J402" s="35">
        <v>0</v>
      </c>
      <c r="K402" s="35">
        <v>0</v>
      </c>
      <c r="L402" s="35">
        <v>0</v>
      </c>
      <c r="M402" s="35">
        <v>0</v>
      </c>
      <c r="N402" s="35">
        <v>0</v>
      </c>
      <c r="O402" s="35">
        <v>0</v>
      </c>
      <c r="P402" s="35">
        <v>0</v>
      </c>
      <c r="Q402" s="35">
        <v>0</v>
      </c>
      <c r="R402" s="35">
        <v>0</v>
      </c>
      <c r="S402" s="35">
        <v>0</v>
      </c>
      <c r="T402" s="35">
        <v>0</v>
      </c>
      <c r="U402" s="35">
        <v>0</v>
      </c>
      <c r="V402" s="35">
        <v>0</v>
      </c>
      <c r="W402" s="35">
        <v>0</v>
      </c>
      <c r="X402" s="35">
        <v>0</v>
      </c>
      <c r="Y402" s="35">
        <v>0</v>
      </c>
      <c r="Z402" s="35">
        <v>0</v>
      </c>
      <c r="AA402" s="35">
        <f t="shared" si="118"/>
        <v>0</v>
      </c>
      <c r="AB402" s="35">
        <f t="shared" si="119"/>
        <v>0</v>
      </c>
    </row>
    <row r="403" spans="1:28" ht="31.5" customHeight="1" x14ac:dyDescent="0.25">
      <c r="A403" s="36" t="s">
        <v>648</v>
      </c>
      <c r="B403" s="43" t="s">
        <v>42</v>
      </c>
      <c r="C403" s="38" t="s">
        <v>36</v>
      </c>
      <c r="D403" s="35">
        <v>0</v>
      </c>
      <c r="E403" s="35">
        <v>0</v>
      </c>
      <c r="F403" s="35">
        <v>0</v>
      </c>
      <c r="G403" s="35">
        <v>0</v>
      </c>
      <c r="H403" s="35">
        <v>0</v>
      </c>
      <c r="I403" s="35">
        <v>0</v>
      </c>
      <c r="J403" s="35">
        <v>0</v>
      </c>
      <c r="K403" s="35">
        <v>0</v>
      </c>
      <c r="L403" s="35">
        <v>0</v>
      </c>
      <c r="M403" s="35">
        <v>0</v>
      </c>
      <c r="N403" s="35">
        <v>0</v>
      </c>
      <c r="O403" s="35">
        <v>0</v>
      </c>
      <c r="P403" s="35">
        <v>0</v>
      </c>
      <c r="Q403" s="35">
        <v>0</v>
      </c>
      <c r="R403" s="35">
        <v>0</v>
      </c>
      <c r="S403" s="35">
        <v>0</v>
      </c>
      <c r="T403" s="35">
        <v>0</v>
      </c>
      <c r="U403" s="35">
        <v>0</v>
      </c>
      <c r="V403" s="35">
        <v>0</v>
      </c>
      <c r="W403" s="35">
        <v>0</v>
      </c>
      <c r="X403" s="35">
        <v>0</v>
      </c>
      <c r="Y403" s="35">
        <v>0</v>
      </c>
      <c r="Z403" s="35">
        <v>0</v>
      </c>
      <c r="AA403" s="35">
        <f t="shared" si="118"/>
        <v>0</v>
      </c>
      <c r="AB403" s="35">
        <f t="shared" si="119"/>
        <v>0</v>
      </c>
    </row>
    <row r="404" spans="1:28" ht="31.5" customHeight="1" x14ac:dyDescent="0.25">
      <c r="A404" s="36" t="s">
        <v>649</v>
      </c>
      <c r="B404" s="43" t="s">
        <v>44</v>
      </c>
      <c r="C404" s="38" t="s">
        <v>36</v>
      </c>
      <c r="D404" s="35">
        <v>0</v>
      </c>
      <c r="E404" s="35">
        <v>0</v>
      </c>
      <c r="F404" s="35">
        <v>0</v>
      </c>
      <c r="G404" s="35">
        <v>0</v>
      </c>
      <c r="H404" s="35">
        <v>0</v>
      </c>
      <c r="I404" s="35">
        <v>0</v>
      </c>
      <c r="J404" s="35">
        <v>0</v>
      </c>
      <c r="K404" s="35">
        <v>0</v>
      </c>
      <c r="L404" s="35">
        <v>0</v>
      </c>
      <c r="M404" s="35">
        <v>0</v>
      </c>
      <c r="N404" s="35">
        <v>0</v>
      </c>
      <c r="O404" s="35">
        <v>0</v>
      </c>
      <c r="P404" s="35">
        <v>0</v>
      </c>
      <c r="Q404" s="35">
        <v>0</v>
      </c>
      <c r="R404" s="35">
        <v>0</v>
      </c>
      <c r="S404" s="35">
        <v>0</v>
      </c>
      <c r="T404" s="35">
        <v>0</v>
      </c>
      <c r="U404" s="35">
        <v>0</v>
      </c>
      <c r="V404" s="35">
        <v>0</v>
      </c>
      <c r="W404" s="35">
        <v>0</v>
      </c>
      <c r="X404" s="35">
        <v>0</v>
      </c>
      <c r="Y404" s="35">
        <v>0</v>
      </c>
      <c r="Z404" s="35">
        <v>0</v>
      </c>
      <c r="AA404" s="35">
        <f t="shared" si="118"/>
        <v>0</v>
      </c>
      <c r="AB404" s="35">
        <f t="shared" si="119"/>
        <v>0</v>
      </c>
    </row>
    <row r="405" spans="1:28" ht="15.75" customHeight="1" x14ac:dyDescent="0.25">
      <c r="A405" s="36" t="s">
        <v>650</v>
      </c>
      <c r="B405" s="43" t="s">
        <v>425</v>
      </c>
      <c r="C405" s="38" t="s">
        <v>36</v>
      </c>
      <c r="D405" s="35" t="s">
        <v>47</v>
      </c>
      <c r="E405" s="35" t="s">
        <v>47</v>
      </c>
      <c r="F405" s="35" t="s">
        <v>47</v>
      </c>
      <c r="G405" s="35" t="s">
        <v>47</v>
      </c>
      <c r="H405" s="35" t="s">
        <v>47</v>
      </c>
      <c r="I405" s="35" t="s">
        <v>47</v>
      </c>
      <c r="J405" s="35" t="s">
        <v>47</v>
      </c>
      <c r="K405" s="35" t="s">
        <v>47</v>
      </c>
      <c r="L405" s="35" t="s">
        <v>47</v>
      </c>
      <c r="M405" s="35" t="s">
        <v>47</v>
      </c>
      <c r="N405" s="35" t="s">
        <v>47</v>
      </c>
      <c r="O405" s="35" t="s">
        <v>47</v>
      </c>
      <c r="P405" s="35" t="s">
        <v>47</v>
      </c>
      <c r="Q405" s="35" t="s">
        <v>47</v>
      </c>
      <c r="R405" s="35" t="s">
        <v>47</v>
      </c>
      <c r="S405" s="35" t="s">
        <v>47</v>
      </c>
      <c r="T405" s="35" t="s">
        <v>47</v>
      </c>
      <c r="U405" s="35" t="s">
        <v>47</v>
      </c>
      <c r="V405" s="35" t="s">
        <v>47</v>
      </c>
      <c r="W405" s="35" t="s">
        <v>47</v>
      </c>
      <c r="X405" s="35" t="s">
        <v>47</v>
      </c>
      <c r="Y405" s="35" t="s">
        <v>47</v>
      </c>
      <c r="Z405" s="35" t="s">
        <v>47</v>
      </c>
      <c r="AA405" s="35" t="s">
        <v>47</v>
      </c>
      <c r="AB405" s="35" t="s">
        <v>47</v>
      </c>
    </row>
    <row r="406" spans="1:28" ht="15.75" customHeight="1" x14ac:dyDescent="0.25">
      <c r="A406" s="36" t="s">
        <v>651</v>
      </c>
      <c r="B406" s="43" t="s">
        <v>428</v>
      </c>
      <c r="C406" s="38" t="s">
        <v>36</v>
      </c>
      <c r="D406" s="35">
        <v>798.70672876633114</v>
      </c>
      <c r="E406" s="35">
        <v>962.77192200000002</v>
      </c>
      <c r="F406" s="35">
        <v>706.19695746100001</v>
      </c>
      <c r="G406" s="35">
        <v>752.20000304970426</v>
      </c>
      <c r="H406" s="35">
        <v>728.52804083298986</v>
      </c>
      <c r="I406" s="35">
        <v>750.83312609999996</v>
      </c>
      <c r="J406" s="35">
        <v>1126.1070261347875</v>
      </c>
      <c r="K406" s="35">
        <v>886.51440448486869</v>
      </c>
      <c r="L406" s="46">
        <v>846.93619349200014</v>
      </c>
      <c r="M406" s="35">
        <v>880.67813437496511</v>
      </c>
      <c r="N406" s="46">
        <v>880.67813436999984</v>
      </c>
      <c r="O406" s="35">
        <v>859.68131180255364</v>
      </c>
      <c r="P406" s="46">
        <v>809.85168380097184</v>
      </c>
      <c r="Q406" s="35">
        <v>896.59881156905499</v>
      </c>
      <c r="R406" s="46">
        <v>896.59881156905499</v>
      </c>
      <c r="S406" s="35">
        <v>924.02097588055301</v>
      </c>
      <c r="T406" s="46">
        <v>924.02097588055301</v>
      </c>
      <c r="U406" s="35">
        <v>1261.5249780297122</v>
      </c>
      <c r="V406" s="46">
        <v>1200.3099111889308</v>
      </c>
      <c r="W406" s="35">
        <v>1311.9859771509005</v>
      </c>
      <c r="X406" s="46">
        <v>1217.6159846961975</v>
      </c>
      <c r="Y406" s="35">
        <v>1364.4654162369366</v>
      </c>
      <c r="Z406" s="46">
        <v>1234.9220582034643</v>
      </c>
      <c r="AA406" s="35">
        <f>H406+J406+K406+M406+O406+Q406+S406+U406+W406+Y406</f>
        <v>10240.105076497322</v>
      </c>
      <c r="AB406" s="35">
        <f>H406+J406+L406+N406+P406+R406+T406+V406+X406+Z406</f>
        <v>9865.56882016895</v>
      </c>
    </row>
    <row r="407" spans="1:28" ht="15.75" customHeight="1" x14ac:dyDescent="0.25">
      <c r="A407" s="36" t="s">
        <v>652</v>
      </c>
      <c r="B407" s="43" t="s">
        <v>431</v>
      </c>
      <c r="C407" s="38" t="s">
        <v>36</v>
      </c>
      <c r="D407" s="35" t="s">
        <v>47</v>
      </c>
      <c r="E407" s="35" t="s">
        <v>47</v>
      </c>
      <c r="F407" s="35" t="s">
        <v>47</v>
      </c>
      <c r="G407" s="35" t="s">
        <v>47</v>
      </c>
      <c r="H407" s="35" t="s">
        <v>47</v>
      </c>
      <c r="I407" s="35" t="s">
        <v>47</v>
      </c>
      <c r="J407" s="35" t="s">
        <v>47</v>
      </c>
      <c r="K407" s="35" t="s">
        <v>47</v>
      </c>
      <c r="L407" s="35" t="s">
        <v>47</v>
      </c>
      <c r="M407" s="35" t="s">
        <v>47</v>
      </c>
      <c r="N407" s="35" t="s">
        <v>47</v>
      </c>
      <c r="O407" s="35" t="s">
        <v>47</v>
      </c>
      <c r="P407" s="35" t="s">
        <v>47</v>
      </c>
      <c r="Q407" s="35" t="s">
        <v>47</v>
      </c>
      <c r="R407" s="35" t="s">
        <v>47</v>
      </c>
      <c r="S407" s="35" t="s">
        <v>47</v>
      </c>
      <c r="T407" s="35" t="s">
        <v>47</v>
      </c>
      <c r="U407" s="35" t="s">
        <v>47</v>
      </c>
      <c r="V407" s="35" t="s">
        <v>47</v>
      </c>
      <c r="W407" s="35" t="s">
        <v>47</v>
      </c>
      <c r="X407" s="35" t="s">
        <v>47</v>
      </c>
      <c r="Y407" s="35" t="s">
        <v>47</v>
      </c>
      <c r="Z407" s="35" t="s">
        <v>47</v>
      </c>
      <c r="AA407" s="35" t="s">
        <v>47</v>
      </c>
      <c r="AB407" s="35" t="s">
        <v>47</v>
      </c>
    </row>
    <row r="408" spans="1:28" ht="15.75" customHeight="1" x14ac:dyDescent="0.25">
      <c r="A408" s="36" t="s">
        <v>653</v>
      </c>
      <c r="B408" s="43" t="s">
        <v>437</v>
      </c>
      <c r="C408" s="38" t="s">
        <v>36</v>
      </c>
      <c r="D408" s="35">
        <v>0</v>
      </c>
      <c r="E408" s="35">
        <v>0</v>
      </c>
      <c r="F408" s="35">
        <v>0</v>
      </c>
      <c r="G408" s="35">
        <v>0</v>
      </c>
      <c r="H408" s="35">
        <v>0</v>
      </c>
      <c r="I408" s="35">
        <v>0</v>
      </c>
      <c r="J408" s="35">
        <v>0</v>
      </c>
      <c r="K408" s="35">
        <v>0</v>
      </c>
      <c r="L408" s="35">
        <v>0</v>
      </c>
      <c r="M408" s="35">
        <v>0</v>
      </c>
      <c r="N408" s="35">
        <v>0</v>
      </c>
      <c r="O408" s="35">
        <v>0</v>
      </c>
      <c r="P408" s="35">
        <v>0</v>
      </c>
      <c r="Q408" s="35">
        <v>0</v>
      </c>
      <c r="R408" s="35">
        <v>0</v>
      </c>
      <c r="S408" s="35">
        <v>0</v>
      </c>
      <c r="T408" s="35">
        <v>0</v>
      </c>
      <c r="U408" s="35">
        <v>0</v>
      </c>
      <c r="V408" s="35">
        <v>0</v>
      </c>
      <c r="W408" s="35">
        <v>0</v>
      </c>
      <c r="X408" s="35">
        <v>0</v>
      </c>
      <c r="Y408" s="35">
        <v>0</v>
      </c>
      <c r="Z408" s="35">
        <v>0</v>
      </c>
      <c r="AA408" s="35">
        <f>H408+J408+K408+M408+O408+Q408+S408+U408+W408+Y408</f>
        <v>0</v>
      </c>
      <c r="AB408" s="35">
        <f>H408+J408+L408+N408+P408+R408+T408+V408+X408+Z408</f>
        <v>0</v>
      </c>
    </row>
    <row r="409" spans="1:28" ht="15.75" customHeight="1" x14ac:dyDescent="0.25">
      <c r="A409" s="36" t="s">
        <v>654</v>
      </c>
      <c r="B409" s="43" t="s">
        <v>440</v>
      </c>
      <c r="C409" s="38" t="s">
        <v>36</v>
      </c>
      <c r="D409" s="35" t="s">
        <v>47</v>
      </c>
      <c r="E409" s="35" t="s">
        <v>47</v>
      </c>
      <c r="F409" s="35" t="s">
        <v>47</v>
      </c>
      <c r="G409" s="35" t="s">
        <v>47</v>
      </c>
      <c r="H409" s="35" t="s">
        <v>47</v>
      </c>
      <c r="I409" s="35" t="s">
        <v>47</v>
      </c>
      <c r="J409" s="35" t="s">
        <v>47</v>
      </c>
      <c r="K409" s="35" t="s">
        <v>47</v>
      </c>
      <c r="L409" s="35" t="s">
        <v>47</v>
      </c>
      <c r="M409" s="35" t="s">
        <v>47</v>
      </c>
      <c r="N409" s="35" t="s">
        <v>47</v>
      </c>
      <c r="O409" s="35" t="s">
        <v>47</v>
      </c>
      <c r="P409" s="35" t="s">
        <v>47</v>
      </c>
      <c r="Q409" s="35" t="s">
        <v>47</v>
      </c>
      <c r="R409" s="35" t="s">
        <v>47</v>
      </c>
      <c r="S409" s="35" t="s">
        <v>47</v>
      </c>
      <c r="T409" s="35" t="s">
        <v>47</v>
      </c>
      <c r="U409" s="35" t="s">
        <v>47</v>
      </c>
      <c r="V409" s="35" t="s">
        <v>47</v>
      </c>
      <c r="W409" s="35" t="s">
        <v>47</v>
      </c>
      <c r="X409" s="35" t="s">
        <v>47</v>
      </c>
      <c r="Y409" s="35" t="s">
        <v>47</v>
      </c>
      <c r="Z409" s="35" t="s">
        <v>47</v>
      </c>
      <c r="AA409" s="35" t="s">
        <v>47</v>
      </c>
      <c r="AB409" s="35" t="s">
        <v>47</v>
      </c>
    </row>
    <row r="410" spans="1:28" ht="31.5" customHeight="1" x14ac:dyDescent="0.25">
      <c r="A410" s="36" t="s">
        <v>655</v>
      </c>
      <c r="B410" s="43" t="s">
        <v>443</v>
      </c>
      <c r="C410" s="38" t="s">
        <v>36</v>
      </c>
      <c r="D410" s="35" t="s">
        <v>47</v>
      </c>
      <c r="E410" s="35" t="s">
        <v>47</v>
      </c>
      <c r="F410" s="35" t="s">
        <v>47</v>
      </c>
      <c r="G410" s="35" t="s">
        <v>47</v>
      </c>
      <c r="H410" s="35" t="s">
        <v>47</v>
      </c>
      <c r="I410" s="35" t="s">
        <v>47</v>
      </c>
      <c r="J410" s="35" t="s">
        <v>47</v>
      </c>
      <c r="K410" s="35" t="s">
        <v>47</v>
      </c>
      <c r="L410" s="35" t="s">
        <v>47</v>
      </c>
      <c r="M410" s="35" t="s">
        <v>47</v>
      </c>
      <c r="N410" s="35" t="s">
        <v>47</v>
      </c>
      <c r="O410" s="35" t="s">
        <v>47</v>
      </c>
      <c r="P410" s="35" t="s">
        <v>47</v>
      </c>
      <c r="Q410" s="35" t="s">
        <v>47</v>
      </c>
      <c r="R410" s="35" t="s">
        <v>47</v>
      </c>
      <c r="S410" s="35" t="s">
        <v>47</v>
      </c>
      <c r="T410" s="35" t="s">
        <v>47</v>
      </c>
      <c r="U410" s="35" t="s">
        <v>47</v>
      </c>
      <c r="V410" s="35" t="s">
        <v>47</v>
      </c>
      <c r="W410" s="35" t="s">
        <v>47</v>
      </c>
      <c r="X410" s="35" t="s">
        <v>47</v>
      </c>
      <c r="Y410" s="35" t="s">
        <v>47</v>
      </c>
      <c r="Z410" s="35" t="s">
        <v>47</v>
      </c>
      <c r="AA410" s="35" t="s">
        <v>47</v>
      </c>
      <c r="AB410" s="35" t="s">
        <v>47</v>
      </c>
    </row>
    <row r="411" spans="1:28" ht="15.75" customHeight="1" x14ac:dyDescent="0.25">
      <c r="A411" s="36" t="s">
        <v>656</v>
      </c>
      <c r="B411" s="44" t="s">
        <v>61</v>
      </c>
      <c r="C411" s="38" t="s">
        <v>36</v>
      </c>
      <c r="D411" s="35" t="s">
        <v>47</v>
      </c>
      <c r="E411" s="35" t="s">
        <v>47</v>
      </c>
      <c r="F411" s="35" t="s">
        <v>47</v>
      </c>
      <c r="G411" s="35" t="s">
        <v>47</v>
      </c>
      <c r="H411" s="35" t="s">
        <v>47</v>
      </c>
      <c r="I411" s="35" t="s">
        <v>47</v>
      </c>
      <c r="J411" s="35" t="s">
        <v>47</v>
      </c>
      <c r="K411" s="35" t="s">
        <v>47</v>
      </c>
      <c r="L411" s="35" t="s">
        <v>47</v>
      </c>
      <c r="M411" s="35" t="s">
        <v>47</v>
      </c>
      <c r="N411" s="35" t="s">
        <v>47</v>
      </c>
      <c r="O411" s="35" t="s">
        <v>47</v>
      </c>
      <c r="P411" s="35" t="s">
        <v>47</v>
      </c>
      <c r="Q411" s="35" t="s">
        <v>47</v>
      </c>
      <c r="R411" s="35" t="s">
        <v>47</v>
      </c>
      <c r="S411" s="35" t="s">
        <v>47</v>
      </c>
      <c r="T411" s="35" t="s">
        <v>47</v>
      </c>
      <c r="U411" s="35" t="s">
        <v>47</v>
      </c>
      <c r="V411" s="35" t="s">
        <v>47</v>
      </c>
      <c r="W411" s="35" t="s">
        <v>47</v>
      </c>
      <c r="X411" s="35" t="s">
        <v>47</v>
      </c>
      <c r="Y411" s="35" t="s">
        <v>47</v>
      </c>
      <c r="Z411" s="35" t="s">
        <v>47</v>
      </c>
      <c r="AA411" s="35" t="s">
        <v>47</v>
      </c>
      <c r="AB411" s="35" t="s">
        <v>47</v>
      </c>
    </row>
    <row r="412" spans="1:28" ht="15.75" customHeight="1" x14ac:dyDescent="0.25">
      <c r="A412" s="36" t="s">
        <v>657</v>
      </c>
      <c r="B412" s="75" t="s">
        <v>63</v>
      </c>
      <c r="C412" s="38" t="s">
        <v>36</v>
      </c>
      <c r="D412" s="35" t="s">
        <v>47</v>
      </c>
      <c r="E412" s="35" t="s">
        <v>47</v>
      </c>
      <c r="F412" s="35" t="s">
        <v>47</v>
      </c>
      <c r="G412" s="35" t="s">
        <v>47</v>
      </c>
      <c r="H412" s="35" t="s">
        <v>47</v>
      </c>
      <c r="I412" s="35" t="s">
        <v>47</v>
      </c>
      <c r="J412" s="35" t="s">
        <v>47</v>
      </c>
      <c r="K412" s="35" t="s">
        <v>47</v>
      </c>
      <c r="L412" s="35" t="s">
        <v>47</v>
      </c>
      <c r="M412" s="35" t="s">
        <v>47</v>
      </c>
      <c r="N412" s="35" t="s">
        <v>47</v>
      </c>
      <c r="O412" s="35" t="s">
        <v>47</v>
      </c>
      <c r="P412" s="35" t="s">
        <v>47</v>
      </c>
      <c r="Q412" s="35" t="s">
        <v>47</v>
      </c>
      <c r="R412" s="35" t="s">
        <v>47</v>
      </c>
      <c r="S412" s="35" t="s">
        <v>47</v>
      </c>
      <c r="T412" s="35" t="s">
        <v>47</v>
      </c>
      <c r="U412" s="35" t="s">
        <v>47</v>
      </c>
      <c r="V412" s="35" t="s">
        <v>47</v>
      </c>
      <c r="W412" s="35" t="s">
        <v>47</v>
      </c>
      <c r="X412" s="35" t="s">
        <v>47</v>
      </c>
      <c r="Y412" s="35" t="s">
        <v>47</v>
      </c>
      <c r="Z412" s="35" t="s">
        <v>47</v>
      </c>
      <c r="AA412" s="35" t="s">
        <v>47</v>
      </c>
      <c r="AB412" s="35" t="s">
        <v>47</v>
      </c>
    </row>
    <row r="413" spans="1:28" ht="15.75" customHeight="1" x14ac:dyDescent="0.25">
      <c r="A413" s="36" t="s">
        <v>658</v>
      </c>
      <c r="B413" s="41" t="s">
        <v>659</v>
      </c>
      <c r="C413" s="38" t="s">
        <v>36</v>
      </c>
      <c r="D413" s="35">
        <v>0</v>
      </c>
      <c r="E413" s="35">
        <v>0</v>
      </c>
      <c r="F413" s="35">
        <v>0</v>
      </c>
      <c r="G413" s="35">
        <v>0</v>
      </c>
      <c r="H413" s="35">
        <v>0</v>
      </c>
      <c r="I413" s="35">
        <v>0</v>
      </c>
      <c r="J413" s="35">
        <v>0</v>
      </c>
      <c r="K413" s="35">
        <v>0</v>
      </c>
      <c r="L413" s="46">
        <v>0</v>
      </c>
      <c r="M413" s="35">
        <v>0</v>
      </c>
      <c r="N413" s="46">
        <v>0</v>
      </c>
      <c r="O413" s="35">
        <v>0</v>
      </c>
      <c r="P413" s="46">
        <v>0</v>
      </c>
      <c r="Q413" s="35">
        <v>0</v>
      </c>
      <c r="R413" s="46">
        <v>0</v>
      </c>
      <c r="S413" s="35">
        <v>0</v>
      </c>
      <c r="T413" s="46">
        <v>0</v>
      </c>
      <c r="U413" s="35">
        <v>0</v>
      </c>
      <c r="V413" s="46">
        <v>0</v>
      </c>
      <c r="W413" s="35">
        <v>0</v>
      </c>
      <c r="X413" s="46">
        <v>0</v>
      </c>
      <c r="Y413" s="35">
        <v>0</v>
      </c>
      <c r="Z413" s="46">
        <v>0</v>
      </c>
      <c r="AA413" s="35">
        <f t="shared" ref="AA413:AA418" si="123">H413+J413+K413+M413+O413+Q413+S413+U413+W413+Y413</f>
        <v>0</v>
      </c>
      <c r="AB413" s="35">
        <f t="shared" ref="AB413:AB418" si="124">H413+J413+L413+N413+P413+R413+T413+V413+X413+Z413</f>
        <v>0</v>
      </c>
    </row>
    <row r="414" spans="1:28" ht="15.75" customHeight="1" x14ac:dyDescent="0.25">
      <c r="A414" s="36" t="s">
        <v>660</v>
      </c>
      <c r="B414" s="41" t="s">
        <v>661</v>
      </c>
      <c r="C414" s="38" t="s">
        <v>36</v>
      </c>
      <c r="D414" s="46">
        <f>SUM(D415,D419:D424)</f>
        <v>0</v>
      </c>
      <c r="E414" s="46">
        <f t="shared" ref="E414:Z414" si="125">SUM(E415,E419:E424)</f>
        <v>0</v>
      </c>
      <c r="F414" s="46">
        <f t="shared" si="125"/>
        <v>0</v>
      </c>
      <c r="G414" s="46">
        <f t="shared" si="125"/>
        <v>0</v>
      </c>
      <c r="H414" s="46">
        <f t="shared" si="125"/>
        <v>0</v>
      </c>
      <c r="I414" s="46">
        <f t="shared" si="125"/>
        <v>0</v>
      </c>
      <c r="J414" s="46">
        <f t="shared" si="125"/>
        <v>403.72079853181259</v>
      </c>
      <c r="K414" s="46">
        <f t="shared" si="125"/>
        <v>0</v>
      </c>
      <c r="L414" s="46">
        <f t="shared" si="125"/>
        <v>0</v>
      </c>
      <c r="M414" s="46">
        <f t="shared" si="125"/>
        <v>0</v>
      </c>
      <c r="N414" s="46">
        <f t="shared" si="125"/>
        <v>0</v>
      </c>
      <c r="O414" s="46">
        <f t="shared" si="125"/>
        <v>0</v>
      </c>
      <c r="P414" s="46">
        <f t="shared" si="125"/>
        <v>0</v>
      </c>
      <c r="Q414" s="46">
        <f t="shared" si="125"/>
        <v>0</v>
      </c>
      <c r="R414" s="46">
        <f t="shared" si="125"/>
        <v>0</v>
      </c>
      <c r="S414" s="46">
        <f t="shared" si="125"/>
        <v>0</v>
      </c>
      <c r="T414" s="46">
        <f t="shared" si="125"/>
        <v>0</v>
      </c>
      <c r="U414" s="46">
        <f t="shared" si="125"/>
        <v>0</v>
      </c>
      <c r="V414" s="46">
        <f t="shared" si="125"/>
        <v>0</v>
      </c>
      <c r="W414" s="46">
        <f t="shared" si="125"/>
        <v>0</v>
      </c>
      <c r="X414" s="46">
        <f t="shared" si="125"/>
        <v>0</v>
      </c>
      <c r="Y414" s="46">
        <f t="shared" si="125"/>
        <v>0</v>
      </c>
      <c r="Z414" s="46">
        <f t="shared" si="125"/>
        <v>0</v>
      </c>
      <c r="AA414" s="35">
        <f t="shared" si="123"/>
        <v>403.72079853181259</v>
      </c>
      <c r="AB414" s="35">
        <f t="shared" si="124"/>
        <v>403.72079853181259</v>
      </c>
    </row>
    <row r="415" spans="1:28" ht="15.75" customHeight="1" x14ac:dyDescent="0.25">
      <c r="A415" s="36" t="s">
        <v>662</v>
      </c>
      <c r="B415" s="43" t="s">
        <v>646</v>
      </c>
      <c r="C415" s="38" t="s">
        <v>36</v>
      </c>
      <c r="D415" s="35">
        <f>SUM(D416:D418)</f>
        <v>0</v>
      </c>
      <c r="E415" s="35">
        <f t="shared" ref="E415:Z415" si="126">SUM(E416:E418)</f>
        <v>0</v>
      </c>
      <c r="F415" s="35">
        <f t="shared" si="126"/>
        <v>0</v>
      </c>
      <c r="G415" s="35">
        <f t="shared" si="126"/>
        <v>0</v>
      </c>
      <c r="H415" s="35">
        <f t="shared" si="126"/>
        <v>0</v>
      </c>
      <c r="I415" s="35">
        <f t="shared" si="126"/>
        <v>0</v>
      </c>
      <c r="J415" s="35">
        <f t="shared" si="126"/>
        <v>0</v>
      </c>
      <c r="K415" s="35">
        <f t="shared" si="126"/>
        <v>0</v>
      </c>
      <c r="L415" s="35">
        <f t="shared" si="126"/>
        <v>0</v>
      </c>
      <c r="M415" s="35">
        <f t="shared" si="126"/>
        <v>0</v>
      </c>
      <c r="N415" s="35">
        <f t="shared" si="126"/>
        <v>0</v>
      </c>
      <c r="O415" s="35">
        <f t="shared" si="126"/>
        <v>0</v>
      </c>
      <c r="P415" s="35">
        <f t="shared" si="126"/>
        <v>0</v>
      </c>
      <c r="Q415" s="35">
        <f t="shared" si="126"/>
        <v>0</v>
      </c>
      <c r="R415" s="35">
        <f t="shared" si="126"/>
        <v>0</v>
      </c>
      <c r="S415" s="35">
        <f t="shared" si="126"/>
        <v>0</v>
      </c>
      <c r="T415" s="35">
        <f t="shared" si="126"/>
        <v>0</v>
      </c>
      <c r="U415" s="35">
        <f t="shared" si="126"/>
        <v>0</v>
      </c>
      <c r="V415" s="35">
        <f t="shared" si="126"/>
        <v>0</v>
      </c>
      <c r="W415" s="35">
        <f t="shared" si="126"/>
        <v>0</v>
      </c>
      <c r="X415" s="35">
        <f t="shared" si="126"/>
        <v>0</v>
      </c>
      <c r="Y415" s="35">
        <f t="shared" si="126"/>
        <v>0</v>
      </c>
      <c r="Z415" s="35">
        <f t="shared" si="126"/>
        <v>0</v>
      </c>
      <c r="AA415" s="35">
        <f t="shared" si="123"/>
        <v>0</v>
      </c>
      <c r="AB415" s="35">
        <f t="shared" si="124"/>
        <v>0</v>
      </c>
    </row>
    <row r="416" spans="1:28" ht="31.5" customHeight="1" x14ac:dyDescent="0.25">
      <c r="A416" s="36" t="s">
        <v>663</v>
      </c>
      <c r="B416" s="43" t="s">
        <v>40</v>
      </c>
      <c r="C416" s="38" t="s">
        <v>36</v>
      </c>
      <c r="D416" s="35">
        <v>0</v>
      </c>
      <c r="E416" s="35">
        <v>0</v>
      </c>
      <c r="F416" s="35">
        <v>0</v>
      </c>
      <c r="G416" s="35">
        <v>0</v>
      </c>
      <c r="H416" s="35">
        <v>0</v>
      </c>
      <c r="I416" s="35">
        <v>0</v>
      </c>
      <c r="J416" s="35">
        <v>0</v>
      </c>
      <c r="K416" s="35">
        <v>0</v>
      </c>
      <c r="L416" s="35">
        <v>0</v>
      </c>
      <c r="M416" s="35">
        <v>0</v>
      </c>
      <c r="N416" s="35">
        <v>0</v>
      </c>
      <c r="O416" s="35">
        <v>0</v>
      </c>
      <c r="P416" s="35">
        <v>0</v>
      </c>
      <c r="Q416" s="35">
        <v>0</v>
      </c>
      <c r="R416" s="35">
        <v>0</v>
      </c>
      <c r="S416" s="35">
        <v>0</v>
      </c>
      <c r="T416" s="35">
        <v>0</v>
      </c>
      <c r="U416" s="35">
        <v>0</v>
      </c>
      <c r="V416" s="35">
        <v>0</v>
      </c>
      <c r="W416" s="35">
        <v>0</v>
      </c>
      <c r="X416" s="35">
        <v>0</v>
      </c>
      <c r="Y416" s="35">
        <v>0</v>
      </c>
      <c r="Z416" s="35">
        <v>0</v>
      </c>
      <c r="AA416" s="35">
        <f t="shared" si="123"/>
        <v>0</v>
      </c>
      <c r="AB416" s="35">
        <f t="shared" si="124"/>
        <v>0</v>
      </c>
    </row>
    <row r="417" spans="1:28" ht="31.5" customHeight="1" x14ac:dyDescent="0.25">
      <c r="A417" s="36" t="s">
        <v>664</v>
      </c>
      <c r="B417" s="43" t="s">
        <v>42</v>
      </c>
      <c r="C417" s="38" t="s">
        <v>36</v>
      </c>
      <c r="D417" s="35">
        <v>0</v>
      </c>
      <c r="E417" s="35">
        <v>0</v>
      </c>
      <c r="F417" s="35">
        <v>0</v>
      </c>
      <c r="G417" s="35">
        <v>0</v>
      </c>
      <c r="H417" s="35">
        <v>0</v>
      </c>
      <c r="I417" s="35">
        <v>0</v>
      </c>
      <c r="J417" s="35">
        <v>0</v>
      </c>
      <c r="K417" s="35">
        <v>0</v>
      </c>
      <c r="L417" s="35">
        <v>0</v>
      </c>
      <c r="M417" s="35">
        <v>0</v>
      </c>
      <c r="N417" s="35">
        <v>0</v>
      </c>
      <c r="O417" s="35">
        <v>0</v>
      </c>
      <c r="P417" s="35">
        <v>0</v>
      </c>
      <c r="Q417" s="35">
        <v>0</v>
      </c>
      <c r="R417" s="35">
        <v>0</v>
      </c>
      <c r="S417" s="35">
        <v>0</v>
      </c>
      <c r="T417" s="35">
        <v>0</v>
      </c>
      <c r="U417" s="35">
        <v>0</v>
      </c>
      <c r="V417" s="35">
        <v>0</v>
      </c>
      <c r="W417" s="35">
        <v>0</v>
      </c>
      <c r="X417" s="35">
        <v>0</v>
      </c>
      <c r="Y417" s="35">
        <v>0</v>
      </c>
      <c r="Z417" s="35">
        <v>0</v>
      </c>
      <c r="AA417" s="35">
        <f t="shared" si="123"/>
        <v>0</v>
      </c>
      <c r="AB417" s="35">
        <f t="shared" si="124"/>
        <v>0</v>
      </c>
    </row>
    <row r="418" spans="1:28" ht="31.5" customHeight="1" x14ac:dyDescent="0.25">
      <c r="A418" s="36" t="s">
        <v>665</v>
      </c>
      <c r="B418" s="43" t="s">
        <v>44</v>
      </c>
      <c r="C418" s="38" t="s">
        <v>36</v>
      </c>
      <c r="D418" s="35">
        <v>0</v>
      </c>
      <c r="E418" s="35">
        <v>0</v>
      </c>
      <c r="F418" s="35">
        <v>0</v>
      </c>
      <c r="G418" s="35">
        <v>0</v>
      </c>
      <c r="H418" s="35">
        <v>0</v>
      </c>
      <c r="I418" s="35">
        <v>0</v>
      </c>
      <c r="J418" s="35">
        <v>0</v>
      </c>
      <c r="K418" s="35">
        <v>0</v>
      </c>
      <c r="L418" s="35">
        <v>0</v>
      </c>
      <c r="M418" s="35">
        <v>0</v>
      </c>
      <c r="N418" s="35">
        <v>0</v>
      </c>
      <c r="O418" s="35">
        <v>0</v>
      </c>
      <c r="P418" s="35">
        <v>0</v>
      </c>
      <c r="Q418" s="35">
        <v>0</v>
      </c>
      <c r="R418" s="35">
        <v>0</v>
      </c>
      <c r="S418" s="35">
        <v>0</v>
      </c>
      <c r="T418" s="35">
        <v>0</v>
      </c>
      <c r="U418" s="35">
        <v>0</v>
      </c>
      <c r="V418" s="35">
        <v>0</v>
      </c>
      <c r="W418" s="35">
        <v>0</v>
      </c>
      <c r="X418" s="35">
        <v>0</v>
      </c>
      <c r="Y418" s="35">
        <v>0</v>
      </c>
      <c r="Z418" s="35">
        <v>0</v>
      </c>
      <c r="AA418" s="35">
        <f t="shared" si="123"/>
        <v>0</v>
      </c>
      <c r="AB418" s="35">
        <f t="shared" si="124"/>
        <v>0</v>
      </c>
    </row>
    <row r="419" spans="1:28" ht="15.75" customHeight="1" x14ac:dyDescent="0.25">
      <c r="A419" s="36" t="s">
        <v>666</v>
      </c>
      <c r="B419" s="43" t="s">
        <v>425</v>
      </c>
      <c r="C419" s="38" t="s">
        <v>36</v>
      </c>
      <c r="D419" s="35" t="s">
        <v>47</v>
      </c>
      <c r="E419" s="35" t="s">
        <v>47</v>
      </c>
      <c r="F419" s="35" t="s">
        <v>47</v>
      </c>
      <c r="G419" s="35" t="s">
        <v>47</v>
      </c>
      <c r="H419" s="35" t="s">
        <v>47</v>
      </c>
      <c r="I419" s="35" t="s">
        <v>47</v>
      </c>
      <c r="J419" s="35" t="s">
        <v>47</v>
      </c>
      <c r="K419" s="35" t="s">
        <v>47</v>
      </c>
      <c r="L419" s="35" t="s">
        <v>47</v>
      </c>
      <c r="M419" s="35" t="s">
        <v>47</v>
      </c>
      <c r="N419" s="35" t="s">
        <v>47</v>
      </c>
      <c r="O419" s="35" t="s">
        <v>47</v>
      </c>
      <c r="P419" s="35" t="s">
        <v>47</v>
      </c>
      <c r="Q419" s="35" t="s">
        <v>47</v>
      </c>
      <c r="R419" s="35" t="s">
        <v>47</v>
      </c>
      <c r="S419" s="35" t="s">
        <v>47</v>
      </c>
      <c r="T419" s="35" t="s">
        <v>47</v>
      </c>
      <c r="U419" s="35" t="s">
        <v>47</v>
      </c>
      <c r="V419" s="35" t="s">
        <v>47</v>
      </c>
      <c r="W419" s="35" t="s">
        <v>47</v>
      </c>
      <c r="X419" s="35" t="s">
        <v>47</v>
      </c>
      <c r="Y419" s="35" t="s">
        <v>47</v>
      </c>
      <c r="Z419" s="35" t="s">
        <v>47</v>
      </c>
      <c r="AA419" s="35" t="s">
        <v>47</v>
      </c>
      <c r="AB419" s="35" t="s">
        <v>47</v>
      </c>
    </row>
    <row r="420" spans="1:28" ht="15.75" customHeight="1" x14ac:dyDescent="0.25">
      <c r="A420" s="36" t="s">
        <v>667</v>
      </c>
      <c r="B420" s="43" t="s">
        <v>428</v>
      </c>
      <c r="C420" s="38" t="s">
        <v>36</v>
      </c>
      <c r="D420" s="35">
        <v>0</v>
      </c>
      <c r="E420" s="35">
        <v>0</v>
      </c>
      <c r="F420" s="35">
        <v>0</v>
      </c>
      <c r="G420" s="35">
        <v>0</v>
      </c>
      <c r="H420" s="35">
        <v>0</v>
      </c>
      <c r="I420" s="35">
        <v>0</v>
      </c>
      <c r="J420" s="35">
        <v>403.72079853181259</v>
      </c>
      <c r="K420" s="35">
        <v>0</v>
      </c>
      <c r="L420" s="46">
        <v>0</v>
      </c>
      <c r="M420" s="35">
        <v>0</v>
      </c>
      <c r="N420" s="46">
        <v>0</v>
      </c>
      <c r="O420" s="35">
        <v>0</v>
      </c>
      <c r="P420" s="46">
        <v>0</v>
      </c>
      <c r="Q420" s="35">
        <v>0</v>
      </c>
      <c r="R420" s="46">
        <v>0</v>
      </c>
      <c r="S420" s="35">
        <v>0</v>
      </c>
      <c r="T420" s="46">
        <v>0</v>
      </c>
      <c r="U420" s="35">
        <v>0</v>
      </c>
      <c r="V420" s="46">
        <v>0</v>
      </c>
      <c r="W420" s="35">
        <v>0</v>
      </c>
      <c r="X420" s="46">
        <v>0</v>
      </c>
      <c r="Y420" s="35">
        <v>0</v>
      </c>
      <c r="Z420" s="46">
        <v>0</v>
      </c>
      <c r="AA420" s="35">
        <f>H420+J420+K420+M420+O420+Q420+S420+U420+W420+Y420</f>
        <v>403.72079853181259</v>
      </c>
      <c r="AB420" s="35">
        <f>H420+J420+L420+N420+P420+R420+T420+V420+X420+Z420</f>
        <v>403.72079853181259</v>
      </c>
    </row>
    <row r="421" spans="1:28" ht="15.75" customHeight="1" x14ac:dyDescent="0.25">
      <c r="A421" s="36" t="s">
        <v>668</v>
      </c>
      <c r="B421" s="43" t="s">
        <v>431</v>
      </c>
      <c r="C421" s="38" t="s">
        <v>36</v>
      </c>
      <c r="D421" s="35" t="s">
        <v>47</v>
      </c>
      <c r="E421" s="35" t="s">
        <v>47</v>
      </c>
      <c r="F421" s="35" t="s">
        <v>47</v>
      </c>
      <c r="G421" s="35" t="s">
        <v>47</v>
      </c>
      <c r="H421" s="35" t="s">
        <v>47</v>
      </c>
      <c r="I421" s="35" t="s">
        <v>47</v>
      </c>
      <c r="J421" s="35" t="s">
        <v>47</v>
      </c>
      <c r="K421" s="35" t="s">
        <v>47</v>
      </c>
      <c r="L421" s="35" t="s">
        <v>47</v>
      </c>
      <c r="M421" s="35" t="s">
        <v>47</v>
      </c>
      <c r="N421" s="35" t="s">
        <v>47</v>
      </c>
      <c r="O421" s="35" t="s">
        <v>47</v>
      </c>
      <c r="P421" s="35" t="s">
        <v>47</v>
      </c>
      <c r="Q421" s="35" t="s">
        <v>47</v>
      </c>
      <c r="R421" s="35" t="s">
        <v>47</v>
      </c>
      <c r="S421" s="35" t="s">
        <v>47</v>
      </c>
      <c r="T421" s="35" t="s">
        <v>47</v>
      </c>
      <c r="U421" s="35" t="s">
        <v>47</v>
      </c>
      <c r="V421" s="35" t="s">
        <v>47</v>
      </c>
      <c r="W421" s="35" t="s">
        <v>47</v>
      </c>
      <c r="X421" s="35" t="s">
        <v>47</v>
      </c>
      <c r="Y421" s="35" t="s">
        <v>47</v>
      </c>
      <c r="Z421" s="35" t="s">
        <v>47</v>
      </c>
      <c r="AA421" s="35" t="s">
        <v>47</v>
      </c>
      <c r="AB421" s="35" t="s">
        <v>47</v>
      </c>
    </row>
    <row r="422" spans="1:28" ht="15.75" customHeight="1" x14ac:dyDescent="0.25">
      <c r="A422" s="36" t="s">
        <v>669</v>
      </c>
      <c r="B422" s="43" t="s">
        <v>437</v>
      </c>
      <c r="C422" s="38" t="s">
        <v>36</v>
      </c>
      <c r="D422" s="35">
        <v>0</v>
      </c>
      <c r="E422" s="35">
        <v>0</v>
      </c>
      <c r="F422" s="35">
        <v>0</v>
      </c>
      <c r="G422" s="35">
        <v>0</v>
      </c>
      <c r="H422" s="35">
        <v>0</v>
      </c>
      <c r="I422" s="35">
        <v>0</v>
      </c>
      <c r="J422" s="35">
        <v>0</v>
      </c>
      <c r="K422" s="35">
        <v>0</v>
      </c>
      <c r="L422" s="35">
        <v>0</v>
      </c>
      <c r="M422" s="35">
        <v>0</v>
      </c>
      <c r="N422" s="35">
        <v>0</v>
      </c>
      <c r="O422" s="35">
        <v>0</v>
      </c>
      <c r="P422" s="35">
        <v>0</v>
      </c>
      <c r="Q422" s="35">
        <v>0</v>
      </c>
      <c r="R422" s="35">
        <v>0</v>
      </c>
      <c r="S422" s="35">
        <v>0</v>
      </c>
      <c r="T422" s="35">
        <v>0</v>
      </c>
      <c r="U422" s="35">
        <v>0</v>
      </c>
      <c r="V422" s="35">
        <v>0</v>
      </c>
      <c r="W422" s="35">
        <v>0</v>
      </c>
      <c r="X422" s="35">
        <v>0</v>
      </c>
      <c r="Y422" s="35">
        <v>0</v>
      </c>
      <c r="Z422" s="35">
        <v>0</v>
      </c>
      <c r="AA422" s="35">
        <f>H422+J422+K422+M422+O422+Q422+S422+U422+W422+Y422</f>
        <v>0</v>
      </c>
      <c r="AB422" s="35">
        <f>H422+J422+L422+N422+P422+R422+T422+V422+X422+Z422</f>
        <v>0</v>
      </c>
    </row>
    <row r="423" spans="1:28" ht="15.75" customHeight="1" x14ac:dyDescent="0.25">
      <c r="A423" s="36" t="s">
        <v>670</v>
      </c>
      <c r="B423" s="43" t="s">
        <v>440</v>
      </c>
      <c r="C423" s="38" t="s">
        <v>36</v>
      </c>
      <c r="D423" s="35" t="s">
        <v>47</v>
      </c>
      <c r="E423" s="35" t="s">
        <v>47</v>
      </c>
      <c r="F423" s="35" t="s">
        <v>47</v>
      </c>
      <c r="G423" s="35" t="s">
        <v>47</v>
      </c>
      <c r="H423" s="35" t="s">
        <v>47</v>
      </c>
      <c r="I423" s="35" t="s">
        <v>47</v>
      </c>
      <c r="J423" s="35" t="s">
        <v>47</v>
      </c>
      <c r="K423" s="35" t="s">
        <v>47</v>
      </c>
      <c r="L423" s="35" t="s">
        <v>47</v>
      </c>
      <c r="M423" s="35" t="s">
        <v>47</v>
      </c>
      <c r="N423" s="35" t="s">
        <v>47</v>
      </c>
      <c r="O423" s="35" t="s">
        <v>47</v>
      </c>
      <c r="P423" s="35" t="s">
        <v>47</v>
      </c>
      <c r="Q423" s="35" t="s">
        <v>47</v>
      </c>
      <c r="R423" s="35" t="s">
        <v>47</v>
      </c>
      <c r="S423" s="35" t="s">
        <v>47</v>
      </c>
      <c r="T423" s="35" t="s">
        <v>47</v>
      </c>
      <c r="U423" s="35" t="s">
        <v>47</v>
      </c>
      <c r="V423" s="35" t="s">
        <v>47</v>
      </c>
      <c r="W423" s="35" t="s">
        <v>47</v>
      </c>
      <c r="X423" s="35" t="s">
        <v>47</v>
      </c>
      <c r="Y423" s="35" t="s">
        <v>47</v>
      </c>
      <c r="Z423" s="35" t="s">
        <v>47</v>
      </c>
      <c r="AA423" s="35" t="s">
        <v>47</v>
      </c>
      <c r="AB423" s="35" t="s">
        <v>47</v>
      </c>
    </row>
    <row r="424" spans="1:28" ht="31.5" customHeight="1" x14ac:dyDescent="0.25">
      <c r="A424" s="36" t="s">
        <v>671</v>
      </c>
      <c r="B424" s="43" t="s">
        <v>443</v>
      </c>
      <c r="C424" s="38" t="s">
        <v>36</v>
      </c>
      <c r="D424" s="35" t="s">
        <v>47</v>
      </c>
      <c r="E424" s="35" t="s">
        <v>47</v>
      </c>
      <c r="F424" s="35" t="s">
        <v>47</v>
      </c>
      <c r="G424" s="35" t="s">
        <v>47</v>
      </c>
      <c r="H424" s="35" t="s">
        <v>47</v>
      </c>
      <c r="I424" s="35" t="s">
        <v>47</v>
      </c>
      <c r="J424" s="35" t="s">
        <v>47</v>
      </c>
      <c r="K424" s="35" t="s">
        <v>47</v>
      </c>
      <c r="L424" s="35" t="s">
        <v>47</v>
      </c>
      <c r="M424" s="35" t="s">
        <v>47</v>
      </c>
      <c r="N424" s="35" t="s">
        <v>47</v>
      </c>
      <c r="O424" s="35" t="s">
        <v>47</v>
      </c>
      <c r="P424" s="35" t="s">
        <v>47</v>
      </c>
      <c r="Q424" s="35" t="s">
        <v>47</v>
      </c>
      <c r="R424" s="35" t="s">
        <v>47</v>
      </c>
      <c r="S424" s="35" t="s">
        <v>47</v>
      </c>
      <c r="T424" s="35" t="s">
        <v>47</v>
      </c>
      <c r="U424" s="35" t="s">
        <v>47</v>
      </c>
      <c r="V424" s="35" t="s">
        <v>47</v>
      </c>
      <c r="W424" s="35" t="s">
        <v>47</v>
      </c>
      <c r="X424" s="35" t="s">
        <v>47</v>
      </c>
      <c r="Y424" s="35" t="s">
        <v>47</v>
      </c>
      <c r="Z424" s="35" t="s">
        <v>47</v>
      </c>
      <c r="AA424" s="35" t="s">
        <v>47</v>
      </c>
      <c r="AB424" s="35" t="s">
        <v>47</v>
      </c>
    </row>
    <row r="425" spans="1:28" ht="15.75" customHeight="1" x14ac:dyDescent="0.25">
      <c r="A425" s="36" t="s">
        <v>672</v>
      </c>
      <c r="B425" s="75" t="s">
        <v>61</v>
      </c>
      <c r="C425" s="38" t="s">
        <v>36</v>
      </c>
      <c r="D425" s="35" t="s">
        <v>47</v>
      </c>
      <c r="E425" s="35" t="s">
        <v>47</v>
      </c>
      <c r="F425" s="35" t="s">
        <v>47</v>
      </c>
      <c r="G425" s="35" t="s">
        <v>47</v>
      </c>
      <c r="H425" s="35" t="s">
        <v>47</v>
      </c>
      <c r="I425" s="35" t="s">
        <v>47</v>
      </c>
      <c r="J425" s="35" t="s">
        <v>47</v>
      </c>
      <c r="K425" s="35" t="s">
        <v>47</v>
      </c>
      <c r="L425" s="35" t="s">
        <v>47</v>
      </c>
      <c r="M425" s="35" t="s">
        <v>47</v>
      </c>
      <c r="N425" s="35" t="s">
        <v>47</v>
      </c>
      <c r="O425" s="35" t="s">
        <v>47</v>
      </c>
      <c r="P425" s="35" t="s">
        <v>47</v>
      </c>
      <c r="Q425" s="35" t="s">
        <v>47</v>
      </c>
      <c r="R425" s="35" t="s">
        <v>47</v>
      </c>
      <c r="S425" s="35" t="s">
        <v>47</v>
      </c>
      <c r="T425" s="35" t="s">
        <v>47</v>
      </c>
      <c r="U425" s="35" t="s">
        <v>47</v>
      </c>
      <c r="V425" s="35" t="s">
        <v>47</v>
      </c>
      <c r="W425" s="35" t="s">
        <v>47</v>
      </c>
      <c r="X425" s="35" t="s">
        <v>47</v>
      </c>
      <c r="Y425" s="35" t="s">
        <v>47</v>
      </c>
      <c r="Z425" s="35" t="s">
        <v>47</v>
      </c>
      <c r="AA425" s="35" t="s">
        <v>47</v>
      </c>
      <c r="AB425" s="35" t="s">
        <v>47</v>
      </c>
    </row>
    <row r="426" spans="1:28" ht="15.75" customHeight="1" x14ac:dyDescent="0.25">
      <c r="A426" s="36" t="s">
        <v>673</v>
      </c>
      <c r="B426" s="75" t="s">
        <v>63</v>
      </c>
      <c r="C426" s="38" t="s">
        <v>36</v>
      </c>
      <c r="D426" s="35" t="s">
        <v>47</v>
      </c>
      <c r="E426" s="35" t="s">
        <v>47</v>
      </c>
      <c r="F426" s="35" t="s">
        <v>47</v>
      </c>
      <c r="G426" s="35" t="s">
        <v>47</v>
      </c>
      <c r="H426" s="35" t="s">
        <v>47</v>
      </c>
      <c r="I426" s="35" t="s">
        <v>47</v>
      </c>
      <c r="J426" s="35" t="s">
        <v>47</v>
      </c>
      <c r="K426" s="35" t="s">
        <v>47</v>
      </c>
      <c r="L426" s="35" t="s">
        <v>47</v>
      </c>
      <c r="M426" s="35" t="s">
        <v>47</v>
      </c>
      <c r="N426" s="35" t="s">
        <v>47</v>
      </c>
      <c r="O426" s="35" t="s">
        <v>47</v>
      </c>
      <c r="P426" s="35" t="s">
        <v>47</v>
      </c>
      <c r="Q426" s="35" t="s">
        <v>47</v>
      </c>
      <c r="R426" s="35" t="s">
        <v>47</v>
      </c>
      <c r="S426" s="35" t="s">
        <v>47</v>
      </c>
      <c r="T426" s="35" t="s">
        <v>47</v>
      </c>
      <c r="U426" s="35" t="s">
        <v>47</v>
      </c>
      <c r="V426" s="35" t="s">
        <v>47</v>
      </c>
      <c r="W426" s="35" t="s">
        <v>47</v>
      </c>
      <c r="X426" s="35" t="s">
        <v>47</v>
      </c>
      <c r="Y426" s="35" t="s">
        <v>47</v>
      </c>
      <c r="Z426" s="35" t="s">
        <v>47</v>
      </c>
      <c r="AA426" s="35" t="s">
        <v>47</v>
      </c>
      <c r="AB426" s="35" t="s">
        <v>47</v>
      </c>
    </row>
    <row r="427" spans="1:28" ht="15.75" customHeight="1" x14ac:dyDescent="0.25">
      <c r="A427" s="32" t="s">
        <v>48</v>
      </c>
      <c r="B427" s="42" t="s">
        <v>674</v>
      </c>
      <c r="C427" s="34" t="s">
        <v>36</v>
      </c>
      <c r="D427" s="35">
        <v>356.15133670680001</v>
      </c>
      <c r="E427" s="35">
        <v>184.4992</v>
      </c>
      <c r="F427" s="35">
        <v>127.7829997490001</v>
      </c>
      <c r="G427" s="35">
        <v>137.16681711000001</v>
      </c>
      <c r="H427" s="35">
        <v>132.84393962665089</v>
      </c>
      <c r="I427" s="35">
        <v>217.75588300000001</v>
      </c>
      <c r="J427" s="35">
        <v>250.01215217679999</v>
      </c>
      <c r="K427" s="35">
        <v>163.46079602547636</v>
      </c>
      <c r="L427" s="46">
        <v>164.29182809999998</v>
      </c>
      <c r="M427" s="35">
        <v>157.9099441274937</v>
      </c>
      <c r="N427" s="46">
        <v>167.96070517000001</v>
      </c>
      <c r="O427" s="35">
        <v>154.74263612445964</v>
      </c>
      <c r="P427" s="46">
        <v>148.79541505563969</v>
      </c>
      <c r="Q427" s="35">
        <v>161.3877860824299</v>
      </c>
      <c r="R427" s="46">
        <v>166.14484060925636</v>
      </c>
      <c r="S427" s="35">
        <v>166.32377565849953</v>
      </c>
      <c r="T427" s="46">
        <v>171.62927347155593</v>
      </c>
      <c r="U427" s="35">
        <v>227.07449604534821</v>
      </c>
      <c r="V427" s="46">
        <v>226.88706053323151</v>
      </c>
      <c r="W427" s="35">
        <v>236.15747588716209</v>
      </c>
      <c r="X427" s="46">
        <v>230.34827523468488</v>
      </c>
      <c r="Y427" s="35">
        <v>245.6037749226486</v>
      </c>
      <c r="Z427" s="46">
        <v>233.80948993613825</v>
      </c>
      <c r="AA427" s="35">
        <f t="shared" ref="AA427:AA442" si="127">H427+J427+K427+M427+O427+Q427+S427+U427+W427+Y427</f>
        <v>1895.5167766769689</v>
      </c>
      <c r="AB427" s="35">
        <f t="shared" ref="AB427:AB442" si="128">H427+J427+L427+N427+P427+R427+T427+V427+X427+Z427</f>
        <v>1892.7229799139577</v>
      </c>
    </row>
    <row r="428" spans="1:28" ht="15.75" customHeight="1" x14ac:dyDescent="0.25">
      <c r="A428" s="32" t="s">
        <v>50</v>
      </c>
      <c r="B428" s="42" t="s">
        <v>675</v>
      </c>
      <c r="C428" s="34" t="s">
        <v>36</v>
      </c>
      <c r="D428" s="35">
        <v>0</v>
      </c>
      <c r="E428" s="35">
        <v>1.4406780000000001</v>
      </c>
      <c r="F428" s="35">
        <v>140.69942639999999</v>
      </c>
      <c r="G428" s="35">
        <v>88.546848861344003</v>
      </c>
      <c r="H428" s="35">
        <v>91.335190389999994</v>
      </c>
      <c r="I428" s="35">
        <v>1.612011901</v>
      </c>
      <c r="J428" s="35">
        <v>26.435004917399993</v>
      </c>
      <c r="K428" s="35">
        <v>40.242775639543993</v>
      </c>
      <c r="L428" s="46">
        <v>39.201176689999997</v>
      </c>
      <c r="M428" s="35">
        <v>2.1509728213439994</v>
      </c>
      <c r="N428" s="46">
        <v>24.105284599999997</v>
      </c>
      <c r="O428" s="35">
        <v>2.1509728213439994</v>
      </c>
      <c r="P428" s="46">
        <v>2.1509728213439998</v>
      </c>
      <c r="Q428" s="35">
        <v>2.1509728213439994</v>
      </c>
      <c r="R428" s="46">
        <v>2.1509728213439998</v>
      </c>
      <c r="S428" s="35">
        <v>2.1509728213439994</v>
      </c>
      <c r="T428" s="46">
        <v>2.1509728213439998</v>
      </c>
      <c r="U428" s="35">
        <v>2.1509728213439994</v>
      </c>
      <c r="V428" s="46">
        <v>2.1509728213439998</v>
      </c>
      <c r="W428" s="35">
        <v>2.1509728213439994</v>
      </c>
      <c r="X428" s="46">
        <v>2.1509728213439998</v>
      </c>
      <c r="Y428" s="35">
        <v>2.1509728213439994</v>
      </c>
      <c r="Z428" s="46">
        <v>2.1509728213439998</v>
      </c>
      <c r="AA428" s="35">
        <f t="shared" si="127"/>
        <v>173.06978069635198</v>
      </c>
      <c r="AB428" s="35">
        <f t="shared" si="128"/>
        <v>193.98249352546398</v>
      </c>
    </row>
    <row r="429" spans="1:28" ht="15.75" customHeight="1" x14ac:dyDescent="0.25">
      <c r="A429" s="36" t="s">
        <v>676</v>
      </c>
      <c r="B429" s="41" t="s">
        <v>677</v>
      </c>
      <c r="C429" s="38" t="s">
        <v>36</v>
      </c>
      <c r="D429" s="35">
        <v>0</v>
      </c>
      <c r="E429" s="35">
        <v>0</v>
      </c>
      <c r="F429" s="35">
        <v>0</v>
      </c>
      <c r="G429" s="35">
        <v>0</v>
      </c>
      <c r="H429" s="35">
        <v>0</v>
      </c>
      <c r="I429" s="35">
        <v>0</v>
      </c>
      <c r="J429" s="35">
        <v>0</v>
      </c>
      <c r="K429" s="35">
        <v>0</v>
      </c>
      <c r="L429" s="35">
        <v>0</v>
      </c>
      <c r="M429" s="35">
        <v>0</v>
      </c>
      <c r="N429" s="35">
        <v>0</v>
      </c>
      <c r="O429" s="35">
        <v>0</v>
      </c>
      <c r="P429" s="35">
        <v>0</v>
      </c>
      <c r="Q429" s="35">
        <v>0</v>
      </c>
      <c r="R429" s="35">
        <v>0</v>
      </c>
      <c r="S429" s="35">
        <v>0</v>
      </c>
      <c r="T429" s="35">
        <v>0</v>
      </c>
      <c r="U429" s="35">
        <v>0</v>
      </c>
      <c r="V429" s="35">
        <v>0</v>
      </c>
      <c r="W429" s="35">
        <v>0</v>
      </c>
      <c r="X429" s="35">
        <v>0</v>
      </c>
      <c r="Y429" s="35">
        <v>0</v>
      </c>
      <c r="Z429" s="35">
        <v>0</v>
      </c>
      <c r="AA429" s="35">
        <f t="shared" si="127"/>
        <v>0</v>
      </c>
      <c r="AB429" s="35">
        <f t="shared" si="128"/>
        <v>0</v>
      </c>
    </row>
    <row r="430" spans="1:28" ht="15.75" customHeight="1" x14ac:dyDescent="0.25">
      <c r="A430" s="36" t="s">
        <v>678</v>
      </c>
      <c r="B430" s="41" t="s">
        <v>679</v>
      </c>
      <c r="C430" s="38" t="s">
        <v>36</v>
      </c>
      <c r="D430" s="35">
        <v>0</v>
      </c>
      <c r="E430" s="35">
        <v>0</v>
      </c>
      <c r="F430" s="35">
        <v>0</v>
      </c>
      <c r="G430" s="35">
        <v>0</v>
      </c>
      <c r="H430" s="35">
        <v>0</v>
      </c>
      <c r="I430" s="35">
        <v>0</v>
      </c>
      <c r="J430" s="35">
        <v>0</v>
      </c>
      <c r="K430" s="35">
        <v>0</v>
      </c>
      <c r="L430" s="35">
        <v>0</v>
      </c>
      <c r="M430" s="35">
        <v>0</v>
      </c>
      <c r="N430" s="35">
        <v>0</v>
      </c>
      <c r="O430" s="35">
        <v>0</v>
      </c>
      <c r="P430" s="35">
        <v>0</v>
      </c>
      <c r="Q430" s="35">
        <v>0</v>
      </c>
      <c r="R430" s="35">
        <v>0</v>
      </c>
      <c r="S430" s="35">
        <v>0</v>
      </c>
      <c r="T430" s="35">
        <v>0</v>
      </c>
      <c r="U430" s="35">
        <v>0</v>
      </c>
      <c r="V430" s="35">
        <v>0</v>
      </c>
      <c r="W430" s="35">
        <v>0</v>
      </c>
      <c r="X430" s="35">
        <v>0</v>
      </c>
      <c r="Y430" s="35">
        <v>0</v>
      </c>
      <c r="Z430" s="35">
        <v>0</v>
      </c>
      <c r="AA430" s="35">
        <f t="shared" si="127"/>
        <v>0</v>
      </c>
      <c r="AB430" s="35">
        <f t="shared" si="128"/>
        <v>0</v>
      </c>
    </row>
    <row r="431" spans="1:28" s="21" customFormat="1" ht="15.75" customHeight="1" x14ac:dyDescent="0.25">
      <c r="A431" s="32" t="s">
        <v>66</v>
      </c>
      <c r="B431" s="74" t="s">
        <v>680</v>
      </c>
      <c r="C431" s="34" t="s">
        <v>36</v>
      </c>
      <c r="D431" s="46">
        <f>SUM(D432:D436,D441:D442)</f>
        <v>710.33874065706902</v>
      </c>
      <c r="E431" s="46">
        <f t="shared" ref="E431:Z431" si="129">SUM(E432:E436,E441:E442)</f>
        <v>95.888600000000011</v>
      </c>
      <c r="F431" s="46">
        <f t="shared" si="129"/>
        <v>0</v>
      </c>
      <c r="G431" s="46">
        <f t="shared" si="129"/>
        <v>56</v>
      </c>
      <c r="H431" s="46">
        <f t="shared" si="129"/>
        <v>0</v>
      </c>
      <c r="I431" s="46">
        <f t="shared" si="129"/>
        <v>466.88200000000001</v>
      </c>
      <c r="J431" s="46">
        <f t="shared" si="129"/>
        <v>0</v>
      </c>
      <c r="K431" s="46">
        <f t="shared" si="129"/>
        <v>0</v>
      </c>
      <c r="L431" s="46">
        <f t="shared" si="129"/>
        <v>0</v>
      </c>
      <c r="M431" s="46">
        <f t="shared" si="129"/>
        <v>0</v>
      </c>
      <c r="N431" s="46">
        <f t="shared" si="129"/>
        <v>0</v>
      </c>
      <c r="O431" s="46">
        <f t="shared" si="129"/>
        <v>0</v>
      </c>
      <c r="P431" s="46">
        <f t="shared" si="129"/>
        <v>0</v>
      </c>
      <c r="Q431" s="46">
        <f t="shared" si="129"/>
        <v>0</v>
      </c>
      <c r="R431" s="46">
        <f t="shared" si="129"/>
        <v>0</v>
      </c>
      <c r="S431" s="46">
        <f t="shared" si="129"/>
        <v>0</v>
      </c>
      <c r="T431" s="46">
        <f t="shared" si="129"/>
        <v>0</v>
      </c>
      <c r="U431" s="46">
        <f t="shared" si="129"/>
        <v>0</v>
      </c>
      <c r="V431" s="46">
        <f t="shared" si="129"/>
        <v>0</v>
      </c>
      <c r="W431" s="46">
        <f t="shared" si="129"/>
        <v>0</v>
      </c>
      <c r="X431" s="46">
        <f t="shared" si="129"/>
        <v>0</v>
      </c>
      <c r="Y431" s="46">
        <f t="shared" si="129"/>
        <v>0</v>
      </c>
      <c r="Z431" s="46">
        <f t="shared" si="129"/>
        <v>0</v>
      </c>
      <c r="AA431" s="46">
        <f t="shared" si="127"/>
        <v>0</v>
      </c>
      <c r="AB431" s="46">
        <f t="shared" si="128"/>
        <v>0</v>
      </c>
    </row>
    <row r="432" spans="1:28" ht="15.75" customHeight="1" x14ac:dyDescent="0.25">
      <c r="A432" s="36" t="s">
        <v>68</v>
      </c>
      <c r="B432" s="45" t="s">
        <v>681</v>
      </c>
      <c r="C432" s="38" t="s">
        <v>36</v>
      </c>
      <c r="D432" s="35">
        <v>697.39350453786903</v>
      </c>
      <c r="E432" s="35">
        <v>0</v>
      </c>
      <c r="F432" s="35">
        <v>0</v>
      </c>
      <c r="G432" s="35">
        <v>0</v>
      </c>
      <c r="H432" s="35">
        <v>0</v>
      </c>
      <c r="I432" s="35">
        <v>0</v>
      </c>
      <c r="J432" s="35">
        <v>0</v>
      </c>
      <c r="K432" s="35">
        <v>0</v>
      </c>
      <c r="L432" s="46">
        <v>0</v>
      </c>
      <c r="M432" s="35">
        <v>0</v>
      </c>
      <c r="N432" s="46">
        <v>0</v>
      </c>
      <c r="O432" s="35">
        <v>0</v>
      </c>
      <c r="P432" s="46">
        <v>0</v>
      </c>
      <c r="Q432" s="35">
        <v>0</v>
      </c>
      <c r="R432" s="46">
        <v>0</v>
      </c>
      <c r="S432" s="35">
        <v>0</v>
      </c>
      <c r="T432" s="46">
        <v>0</v>
      </c>
      <c r="U432" s="35">
        <v>0</v>
      </c>
      <c r="V432" s="46">
        <v>0</v>
      </c>
      <c r="W432" s="35">
        <v>0</v>
      </c>
      <c r="X432" s="46">
        <v>0</v>
      </c>
      <c r="Y432" s="35">
        <v>0</v>
      </c>
      <c r="Z432" s="46">
        <v>0</v>
      </c>
      <c r="AA432" s="35">
        <f t="shared" si="127"/>
        <v>0</v>
      </c>
      <c r="AB432" s="35">
        <f t="shared" si="128"/>
        <v>0</v>
      </c>
    </row>
    <row r="433" spans="1:28" ht="15.75" customHeight="1" x14ac:dyDescent="0.25">
      <c r="A433" s="36" t="s">
        <v>72</v>
      </c>
      <c r="B433" s="45" t="s">
        <v>682</v>
      </c>
      <c r="C433" s="38" t="s">
        <v>36</v>
      </c>
      <c r="D433" s="35">
        <v>0</v>
      </c>
      <c r="E433" s="35">
        <v>0</v>
      </c>
      <c r="F433" s="35">
        <v>0</v>
      </c>
      <c r="G433" s="35">
        <v>56</v>
      </c>
      <c r="H433" s="35">
        <v>0</v>
      </c>
      <c r="I433" s="35">
        <v>466.88200000000001</v>
      </c>
      <c r="J433" s="35">
        <v>0</v>
      </c>
      <c r="K433" s="35">
        <v>0</v>
      </c>
      <c r="L433" s="46">
        <v>0</v>
      </c>
      <c r="M433" s="35">
        <v>0</v>
      </c>
      <c r="N433" s="46">
        <v>0</v>
      </c>
      <c r="O433" s="35">
        <v>0</v>
      </c>
      <c r="P433" s="46">
        <v>0</v>
      </c>
      <c r="Q433" s="35">
        <v>0</v>
      </c>
      <c r="R433" s="46">
        <v>0</v>
      </c>
      <c r="S433" s="35">
        <v>0</v>
      </c>
      <c r="T433" s="46">
        <v>0</v>
      </c>
      <c r="U433" s="35">
        <v>0</v>
      </c>
      <c r="V433" s="46">
        <v>0</v>
      </c>
      <c r="W433" s="35">
        <v>0</v>
      </c>
      <c r="X433" s="46">
        <v>0</v>
      </c>
      <c r="Y433" s="35">
        <v>0</v>
      </c>
      <c r="Z433" s="46">
        <v>0</v>
      </c>
      <c r="AA433" s="35">
        <f t="shared" si="127"/>
        <v>0</v>
      </c>
      <c r="AB433" s="35">
        <f t="shared" si="128"/>
        <v>0</v>
      </c>
    </row>
    <row r="434" spans="1:28" ht="15.75" customHeight="1" x14ac:dyDescent="0.25">
      <c r="A434" s="36" t="s">
        <v>73</v>
      </c>
      <c r="B434" s="45" t="s">
        <v>683</v>
      </c>
      <c r="C434" s="38" t="s">
        <v>36</v>
      </c>
      <c r="D434" s="35">
        <v>0</v>
      </c>
      <c r="E434" s="35">
        <v>0</v>
      </c>
      <c r="F434" s="35">
        <v>0</v>
      </c>
      <c r="G434" s="35">
        <v>0</v>
      </c>
      <c r="H434" s="35">
        <v>0</v>
      </c>
      <c r="I434" s="35">
        <v>0</v>
      </c>
      <c r="J434" s="35">
        <v>0</v>
      </c>
      <c r="K434" s="35">
        <v>0</v>
      </c>
      <c r="L434" s="35">
        <v>0</v>
      </c>
      <c r="M434" s="35">
        <v>0</v>
      </c>
      <c r="N434" s="35">
        <v>0</v>
      </c>
      <c r="O434" s="35">
        <v>0</v>
      </c>
      <c r="P434" s="35">
        <v>0</v>
      </c>
      <c r="Q434" s="35">
        <v>0</v>
      </c>
      <c r="R434" s="35">
        <v>0</v>
      </c>
      <c r="S434" s="35">
        <v>0</v>
      </c>
      <c r="T434" s="35">
        <v>0</v>
      </c>
      <c r="U434" s="35">
        <v>0</v>
      </c>
      <c r="V434" s="35">
        <v>0</v>
      </c>
      <c r="W434" s="35">
        <v>0</v>
      </c>
      <c r="X434" s="35">
        <v>0</v>
      </c>
      <c r="Y434" s="35">
        <v>0</v>
      </c>
      <c r="Z434" s="35">
        <v>0</v>
      </c>
      <c r="AA434" s="35">
        <f t="shared" si="127"/>
        <v>0</v>
      </c>
      <c r="AB434" s="35">
        <f t="shared" si="128"/>
        <v>0</v>
      </c>
    </row>
    <row r="435" spans="1:28" ht="15.75" customHeight="1" x14ac:dyDescent="0.25">
      <c r="A435" s="36" t="s">
        <v>74</v>
      </c>
      <c r="B435" s="45" t="s">
        <v>684</v>
      </c>
      <c r="C435" s="38" t="s">
        <v>36</v>
      </c>
      <c r="D435" s="35">
        <v>0</v>
      </c>
      <c r="E435" s="35">
        <v>0</v>
      </c>
      <c r="F435" s="35">
        <v>0</v>
      </c>
      <c r="G435" s="35">
        <v>0</v>
      </c>
      <c r="H435" s="35">
        <v>0</v>
      </c>
      <c r="I435" s="35">
        <v>0</v>
      </c>
      <c r="J435" s="35">
        <v>0</v>
      </c>
      <c r="K435" s="35">
        <v>0</v>
      </c>
      <c r="L435" s="35">
        <v>0</v>
      </c>
      <c r="M435" s="35">
        <v>0</v>
      </c>
      <c r="N435" s="35">
        <v>0</v>
      </c>
      <c r="O435" s="35">
        <v>0</v>
      </c>
      <c r="P435" s="35">
        <v>0</v>
      </c>
      <c r="Q435" s="35">
        <v>0</v>
      </c>
      <c r="R435" s="35">
        <v>0</v>
      </c>
      <c r="S435" s="35">
        <v>0</v>
      </c>
      <c r="T435" s="35">
        <v>0</v>
      </c>
      <c r="U435" s="35">
        <v>0</v>
      </c>
      <c r="V435" s="35">
        <v>0</v>
      </c>
      <c r="W435" s="35">
        <v>0</v>
      </c>
      <c r="X435" s="35">
        <v>0</v>
      </c>
      <c r="Y435" s="35">
        <v>0</v>
      </c>
      <c r="Z435" s="35">
        <v>0</v>
      </c>
      <c r="AA435" s="35">
        <f t="shared" si="127"/>
        <v>0</v>
      </c>
      <c r="AB435" s="35">
        <f t="shared" si="128"/>
        <v>0</v>
      </c>
    </row>
    <row r="436" spans="1:28" ht="15.75" customHeight="1" x14ac:dyDescent="0.25">
      <c r="A436" s="36" t="s">
        <v>75</v>
      </c>
      <c r="B436" s="45" t="s">
        <v>685</v>
      </c>
      <c r="C436" s="38" t="s">
        <v>36</v>
      </c>
      <c r="D436" s="35">
        <f>SUM(D437,D439)</f>
        <v>0</v>
      </c>
      <c r="E436" s="35">
        <f t="shared" ref="E436:Z436" si="130">SUM(E437,E439)</f>
        <v>0</v>
      </c>
      <c r="F436" s="35">
        <f t="shared" si="130"/>
        <v>0</v>
      </c>
      <c r="G436" s="35">
        <f t="shared" si="130"/>
        <v>0</v>
      </c>
      <c r="H436" s="35">
        <f t="shared" si="130"/>
        <v>0</v>
      </c>
      <c r="I436" s="35">
        <f t="shared" si="130"/>
        <v>0</v>
      </c>
      <c r="J436" s="35">
        <f t="shared" si="130"/>
        <v>0</v>
      </c>
      <c r="K436" s="35">
        <f t="shared" si="130"/>
        <v>0</v>
      </c>
      <c r="L436" s="35">
        <f t="shared" si="130"/>
        <v>0</v>
      </c>
      <c r="M436" s="35">
        <f t="shared" si="130"/>
        <v>0</v>
      </c>
      <c r="N436" s="35">
        <f t="shared" si="130"/>
        <v>0</v>
      </c>
      <c r="O436" s="35">
        <f t="shared" si="130"/>
        <v>0</v>
      </c>
      <c r="P436" s="35">
        <f t="shared" si="130"/>
        <v>0</v>
      </c>
      <c r="Q436" s="35">
        <f t="shared" si="130"/>
        <v>0</v>
      </c>
      <c r="R436" s="35">
        <f t="shared" si="130"/>
        <v>0</v>
      </c>
      <c r="S436" s="35">
        <f t="shared" si="130"/>
        <v>0</v>
      </c>
      <c r="T436" s="35">
        <f t="shared" si="130"/>
        <v>0</v>
      </c>
      <c r="U436" s="35">
        <f t="shared" si="130"/>
        <v>0</v>
      </c>
      <c r="V436" s="35">
        <f t="shared" si="130"/>
        <v>0</v>
      </c>
      <c r="W436" s="35">
        <f t="shared" si="130"/>
        <v>0</v>
      </c>
      <c r="X436" s="35">
        <f t="shared" si="130"/>
        <v>0</v>
      </c>
      <c r="Y436" s="35">
        <f t="shared" si="130"/>
        <v>0</v>
      </c>
      <c r="Z436" s="35">
        <f t="shared" si="130"/>
        <v>0</v>
      </c>
      <c r="AA436" s="35">
        <f t="shared" si="127"/>
        <v>0</v>
      </c>
      <c r="AB436" s="35">
        <f t="shared" si="128"/>
        <v>0</v>
      </c>
    </row>
    <row r="437" spans="1:28" ht="15.75" customHeight="1" x14ac:dyDescent="0.25">
      <c r="A437" s="36" t="s">
        <v>115</v>
      </c>
      <c r="B437" s="41" t="s">
        <v>324</v>
      </c>
      <c r="C437" s="38" t="s">
        <v>36</v>
      </c>
      <c r="D437" s="35">
        <v>0</v>
      </c>
      <c r="E437" s="35">
        <v>0</v>
      </c>
      <c r="F437" s="35">
        <v>0</v>
      </c>
      <c r="G437" s="35">
        <v>0</v>
      </c>
      <c r="H437" s="35">
        <v>0</v>
      </c>
      <c r="I437" s="35">
        <v>0</v>
      </c>
      <c r="J437" s="35">
        <v>0</v>
      </c>
      <c r="K437" s="35">
        <v>0</v>
      </c>
      <c r="L437" s="35">
        <v>0</v>
      </c>
      <c r="M437" s="35">
        <v>0</v>
      </c>
      <c r="N437" s="35">
        <v>0</v>
      </c>
      <c r="O437" s="35">
        <v>0</v>
      </c>
      <c r="P437" s="35">
        <v>0</v>
      </c>
      <c r="Q437" s="35">
        <v>0</v>
      </c>
      <c r="R437" s="35">
        <v>0</v>
      </c>
      <c r="S437" s="35">
        <v>0</v>
      </c>
      <c r="T437" s="35">
        <v>0</v>
      </c>
      <c r="U437" s="35">
        <v>0</v>
      </c>
      <c r="V437" s="35">
        <v>0</v>
      </c>
      <c r="W437" s="35">
        <v>0</v>
      </c>
      <c r="X437" s="35">
        <v>0</v>
      </c>
      <c r="Y437" s="35">
        <v>0</v>
      </c>
      <c r="Z437" s="35">
        <v>0</v>
      </c>
      <c r="AA437" s="35">
        <f t="shared" si="127"/>
        <v>0</v>
      </c>
      <c r="AB437" s="35">
        <f t="shared" si="128"/>
        <v>0</v>
      </c>
    </row>
    <row r="438" spans="1:28" ht="31.5" customHeight="1" x14ac:dyDescent="0.25">
      <c r="A438" s="36" t="s">
        <v>686</v>
      </c>
      <c r="B438" s="43" t="s">
        <v>687</v>
      </c>
      <c r="C438" s="38" t="s">
        <v>36</v>
      </c>
      <c r="D438" s="35">
        <v>0</v>
      </c>
      <c r="E438" s="35">
        <v>0</v>
      </c>
      <c r="F438" s="35">
        <v>0</v>
      </c>
      <c r="G438" s="35">
        <v>0</v>
      </c>
      <c r="H438" s="35">
        <v>0</v>
      </c>
      <c r="I438" s="35">
        <v>0</v>
      </c>
      <c r="J438" s="35">
        <v>0</v>
      </c>
      <c r="K438" s="35">
        <v>0</v>
      </c>
      <c r="L438" s="35">
        <v>0</v>
      </c>
      <c r="M438" s="35">
        <v>0</v>
      </c>
      <c r="N438" s="35">
        <v>0</v>
      </c>
      <c r="O438" s="35">
        <v>0</v>
      </c>
      <c r="P438" s="35">
        <v>0</v>
      </c>
      <c r="Q438" s="35">
        <v>0</v>
      </c>
      <c r="R438" s="35">
        <v>0</v>
      </c>
      <c r="S438" s="35">
        <v>0</v>
      </c>
      <c r="T438" s="35">
        <v>0</v>
      </c>
      <c r="U438" s="35">
        <v>0</v>
      </c>
      <c r="V438" s="35">
        <v>0</v>
      </c>
      <c r="W438" s="35">
        <v>0</v>
      </c>
      <c r="X438" s="35">
        <v>0</v>
      </c>
      <c r="Y438" s="35">
        <v>0</v>
      </c>
      <c r="Z438" s="35">
        <v>0</v>
      </c>
      <c r="AA438" s="35">
        <f t="shared" si="127"/>
        <v>0</v>
      </c>
      <c r="AB438" s="35">
        <f t="shared" si="128"/>
        <v>0</v>
      </c>
    </row>
    <row r="439" spans="1:28" ht="15.75" customHeight="1" x14ac:dyDescent="0.25">
      <c r="A439" s="36" t="s">
        <v>117</v>
      </c>
      <c r="B439" s="41" t="s">
        <v>326</v>
      </c>
      <c r="C439" s="38" t="s">
        <v>36</v>
      </c>
      <c r="D439" s="35">
        <v>0</v>
      </c>
      <c r="E439" s="35">
        <v>0</v>
      </c>
      <c r="F439" s="35">
        <v>0</v>
      </c>
      <c r="G439" s="35">
        <v>0</v>
      </c>
      <c r="H439" s="35">
        <v>0</v>
      </c>
      <c r="I439" s="35">
        <v>0</v>
      </c>
      <c r="J439" s="35">
        <v>0</v>
      </c>
      <c r="K439" s="35">
        <v>0</v>
      </c>
      <c r="L439" s="35">
        <v>0</v>
      </c>
      <c r="M439" s="35">
        <v>0</v>
      </c>
      <c r="N439" s="35">
        <v>0</v>
      </c>
      <c r="O439" s="35">
        <v>0</v>
      </c>
      <c r="P439" s="35">
        <v>0</v>
      </c>
      <c r="Q439" s="35">
        <v>0</v>
      </c>
      <c r="R439" s="35">
        <v>0</v>
      </c>
      <c r="S439" s="35">
        <v>0</v>
      </c>
      <c r="T439" s="35">
        <v>0</v>
      </c>
      <c r="U439" s="35">
        <v>0</v>
      </c>
      <c r="V439" s="35">
        <v>0</v>
      </c>
      <c r="W439" s="35">
        <v>0</v>
      </c>
      <c r="X439" s="35">
        <v>0</v>
      </c>
      <c r="Y439" s="35">
        <v>0</v>
      </c>
      <c r="Z439" s="35">
        <v>0</v>
      </c>
      <c r="AA439" s="35">
        <f t="shared" si="127"/>
        <v>0</v>
      </c>
      <c r="AB439" s="35">
        <f t="shared" si="128"/>
        <v>0</v>
      </c>
    </row>
    <row r="440" spans="1:28" ht="31.5" customHeight="1" x14ac:dyDescent="0.25">
      <c r="A440" s="36" t="s">
        <v>688</v>
      </c>
      <c r="B440" s="43" t="s">
        <v>689</v>
      </c>
      <c r="C440" s="38" t="s">
        <v>36</v>
      </c>
      <c r="D440" s="35">
        <v>0</v>
      </c>
      <c r="E440" s="35">
        <v>0</v>
      </c>
      <c r="F440" s="35">
        <v>0</v>
      </c>
      <c r="G440" s="35">
        <v>0</v>
      </c>
      <c r="H440" s="35">
        <v>0</v>
      </c>
      <c r="I440" s="35">
        <v>0</v>
      </c>
      <c r="J440" s="35">
        <v>0</v>
      </c>
      <c r="K440" s="35">
        <v>0</v>
      </c>
      <c r="L440" s="35">
        <v>0</v>
      </c>
      <c r="M440" s="35">
        <v>0</v>
      </c>
      <c r="N440" s="35">
        <v>0</v>
      </c>
      <c r="O440" s="35">
        <v>0</v>
      </c>
      <c r="P440" s="35">
        <v>0</v>
      </c>
      <c r="Q440" s="35">
        <v>0</v>
      </c>
      <c r="R440" s="35">
        <v>0</v>
      </c>
      <c r="S440" s="35">
        <v>0</v>
      </c>
      <c r="T440" s="35">
        <v>0</v>
      </c>
      <c r="U440" s="35">
        <v>0</v>
      </c>
      <c r="V440" s="35">
        <v>0</v>
      </c>
      <c r="W440" s="35">
        <v>0</v>
      </c>
      <c r="X440" s="35">
        <v>0</v>
      </c>
      <c r="Y440" s="35">
        <v>0</v>
      </c>
      <c r="Z440" s="35">
        <v>0</v>
      </c>
      <c r="AA440" s="35">
        <f t="shared" si="127"/>
        <v>0</v>
      </c>
      <c r="AB440" s="35">
        <f t="shared" si="128"/>
        <v>0</v>
      </c>
    </row>
    <row r="441" spans="1:28" ht="15.75" customHeight="1" x14ac:dyDescent="0.25">
      <c r="A441" s="36" t="s">
        <v>76</v>
      </c>
      <c r="B441" s="45" t="s">
        <v>690</v>
      </c>
      <c r="C441" s="38" t="s">
        <v>36</v>
      </c>
      <c r="D441" s="35">
        <v>0</v>
      </c>
      <c r="E441" s="35">
        <v>0</v>
      </c>
      <c r="F441" s="35">
        <v>0</v>
      </c>
      <c r="G441" s="35">
        <v>0</v>
      </c>
      <c r="H441" s="35">
        <v>0</v>
      </c>
      <c r="I441" s="35">
        <v>0</v>
      </c>
      <c r="J441" s="35">
        <v>0</v>
      </c>
      <c r="K441" s="35">
        <v>0</v>
      </c>
      <c r="L441" s="35">
        <v>0</v>
      </c>
      <c r="M441" s="35">
        <v>0</v>
      </c>
      <c r="N441" s="35">
        <v>0</v>
      </c>
      <c r="O441" s="35">
        <v>0</v>
      </c>
      <c r="P441" s="35">
        <v>0</v>
      </c>
      <c r="Q441" s="35">
        <v>0</v>
      </c>
      <c r="R441" s="35">
        <v>0</v>
      </c>
      <c r="S441" s="35">
        <v>0</v>
      </c>
      <c r="T441" s="35">
        <v>0</v>
      </c>
      <c r="U441" s="35">
        <v>0</v>
      </c>
      <c r="V441" s="35">
        <v>0</v>
      </c>
      <c r="W441" s="35">
        <v>0</v>
      </c>
      <c r="X441" s="35">
        <v>0</v>
      </c>
      <c r="Y441" s="35">
        <v>0</v>
      </c>
      <c r="Z441" s="35">
        <v>0</v>
      </c>
      <c r="AA441" s="35">
        <f t="shared" si="127"/>
        <v>0</v>
      </c>
      <c r="AB441" s="35">
        <f t="shared" si="128"/>
        <v>0</v>
      </c>
    </row>
    <row r="442" spans="1:28" ht="15.75" customHeight="1" x14ac:dyDescent="0.25">
      <c r="A442" s="36" t="s">
        <v>77</v>
      </c>
      <c r="B442" s="45" t="s">
        <v>691</v>
      </c>
      <c r="C442" s="38" t="s">
        <v>36</v>
      </c>
      <c r="D442" s="35">
        <v>12.94523611919999</v>
      </c>
      <c r="E442" s="35">
        <v>95.888600000000011</v>
      </c>
      <c r="F442" s="35">
        <v>0</v>
      </c>
      <c r="G442" s="35">
        <v>0</v>
      </c>
      <c r="H442" s="35">
        <v>0</v>
      </c>
      <c r="I442" s="35">
        <v>0</v>
      </c>
      <c r="J442" s="35">
        <v>0</v>
      </c>
      <c r="K442" s="35">
        <v>0</v>
      </c>
      <c r="L442" s="46">
        <v>0</v>
      </c>
      <c r="M442" s="35">
        <v>0</v>
      </c>
      <c r="N442" s="46">
        <v>0</v>
      </c>
      <c r="O442" s="35">
        <v>0</v>
      </c>
      <c r="P442" s="46">
        <v>0</v>
      </c>
      <c r="Q442" s="35">
        <v>0</v>
      </c>
      <c r="R442" s="46">
        <v>0</v>
      </c>
      <c r="S442" s="35">
        <v>0</v>
      </c>
      <c r="T442" s="46">
        <v>0</v>
      </c>
      <c r="U442" s="35">
        <v>0</v>
      </c>
      <c r="V442" s="46">
        <v>0</v>
      </c>
      <c r="W442" s="35">
        <v>0</v>
      </c>
      <c r="X442" s="46">
        <v>0</v>
      </c>
      <c r="Y442" s="35">
        <v>0</v>
      </c>
      <c r="Z442" s="46">
        <v>0</v>
      </c>
      <c r="AA442" s="35">
        <f t="shared" si="127"/>
        <v>0</v>
      </c>
      <c r="AB442" s="35">
        <f t="shared" si="128"/>
        <v>0</v>
      </c>
    </row>
    <row r="443" spans="1:28" s="21" customFormat="1" ht="15.75" customHeight="1" x14ac:dyDescent="0.25">
      <c r="A443" s="32" t="s">
        <v>135</v>
      </c>
      <c r="B443" s="33" t="s">
        <v>128</v>
      </c>
      <c r="C443" s="34" t="s">
        <v>47</v>
      </c>
      <c r="D443" s="34" t="s">
        <v>47</v>
      </c>
      <c r="E443" s="34" t="s">
        <v>47</v>
      </c>
      <c r="F443" s="34" t="s">
        <v>47</v>
      </c>
      <c r="G443" s="34" t="s">
        <v>47</v>
      </c>
      <c r="H443" s="34" t="s">
        <v>47</v>
      </c>
      <c r="I443" s="34" t="s">
        <v>47</v>
      </c>
      <c r="J443" s="34" t="s">
        <v>47</v>
      </c>
      <c r="K443" s="34" t="s">
        <v>47</v>
      </c>
      <c r="L443" s="34" t="s">
        <v>47</v>
      </c>
      <c r="M443" s="34" t="s">
        <v>47</v>
      </c>
      <c r="N443" s="34" t="s">
        <v>47</v>
      </c>
      <c r="O443" s="34" t="s">
        <v>47</v>
      </c>
      <c r="P443" s="34" t="s">
        <v>47</v>
      </c>
      <c r="Q443" s="34" t="s">
        <v>47</v>
      </c>
      <c r="R443" s="34" t="s">
        <v>47</v>
      </c>
      <c r="S443" s="34" t="s">
        <v>47</v>
      </c>
      <c r="T443" s="34" t="s">
        <v>47</v>
      </c>
      <c r="U443" s="34" t="s">
        <v>47</v>
      </c>
      <c r="V443" s="34" t="s">
        <v>47</v>
      </c>
      <c r="W443" s="34" t="s">
        <v>47</v>
      </c>
      <c r="X443" s="34" t="s">
        <v>47</v>
      </c>
      <c r="Y443" s="34" t="s">
        <v>47</v>
      </c>
      <c r="Z443" s="34" t="s">
        <v>47</v>
      </c>
      <c r="AA443" s="34" t="s">
        <v>47</v>
      </c>
      <c r="AB443" s="34" t="s">
        <v>47</v>
      </c>
    </row>
    <row r="444" spans="1:28" ht="47.25" customHeight="1" x14ac:dyDescent="0.25">
      <c r="A444" s="76" t="s">
        <v>692</v>
      </c>
      <c r="B444" s="45" t="s">
        <v>693</v>
      </c>
      <c r="C444" s="38" t="s">
        <v>36</v>
      </c>
      <c r="D444" s="35">
        <v>0</v>
      </c>
      <c r="E444" s="35">
        <v>0</v>
      </c>
      <c r="F444" s="35">
        <v>0</v>
      </c>
      <c r="G444" s="35">
        <v>234.84200442257838</v>
      </c>
      <c r="H444" s="35">
        <v>0</v>
      </c>
      <c r="I444" s="35">
        <v>83.201865384401756</v>
      </c>
      <c r="J444" s="35">
        <v>243.07817714999999</v>
      </c>
      <c r="K444" s="35">
        <v>205.52403811133399</v>
      </c>
      <c r="L444" s="46">
        <v>274.21296189999998</v>
      </c>
      <c r="M444" s="35">
        <v>201.44851522064118</v>
      </c>
      <c r="N444" s="46">
        <v>209.23021477000003</v>
      </c>
      <c r="O444" s="35">
        <v>204.09163217938996</v>
      </c>
      <c r="P444" s="46">
        <v>198.72804526000002</v>
      </c>
      <c r="Q444" s="35">
        <v>264.47042422741015</v>
      </c>
      <c r="R444" s="46">
        <v>223.30980389000004</v>
      </c>
      <c r="S444" s="35">
        <v>219.85909704796723</v>
      </c>
      <c r="T444" s="46">
        <v>224.79999999000006</v>
      </c>
      <c r="U444" s="35">
        <v>177.767098891329</v>
      </c>
      <c r="V444" s="46">
        <v>224.96661355999998</v>
      </c>
      <c r="W444" s="35">
        <v>219.11634294707687</v>
      </c>
      <c r="X444" s="46">
        <v>224.80000000000007</v>
      </c>
      <c r="Y444" s="35">
        <v>216.85786864602412</v>
      </c>
      <c r="Z444" s="46">
        <v>224.80000001000005</v>
      </c>
      <c r="AA444" s="35">
        <f>H444+J444+K444+M444+O444+Q444+S444+U444+W444+Y444</f>
        <v>1952.2131944211724</v>
      </c>
      <c r="AB444" s="35">
        <f>H444+J444+L444+N444+P444+R444+T444+V444+X444+Z444</f>
        <v>2047.9258165300002</v>
      </c>
    </row>
    <row r="445" spans="1:28" ht="15.75" customHeight="1" x14ac:dyDescent="0.25">
      <c r="A445" s="76" t="s">
        <v>138</v>
      </c>
      <c r="B445" s="41" t="s">
        <v>694</v>
      </c>
      <c r="C445" s="38" t="s">
        <v>36</v>
      </c>
      <c r="D445" s="35">
        <v>0</v>
      </c>
      <c r="E445" s="35">
        <v>0</v>
      </c>
      <c r="F445" s="35">
        <v>0</v>
      </c>
      <c r="G445" s="35">
        <v>0</v>
      </c>
      <c r="H445" s="35">
        <v>0</v>
      </c>
      <c r="I445" s="35">
        <v>0</v>
      </c>
      <c r="J445" s="35">
        <v>0</v>
      </c>
      <c r="K445" s="35">
        <v>0</v>
      </c>
      <c r="L445" s="46">
        <v>0</v>
      </c>
      <c r="M445" s="35">
        <v>0</v>
      </c>
      <c r="N445" s="46">
        <v>0</v>
      </c>
      <c r="O445" s="35">
        <v>0</v>
      </c>
      <c r="P445" s="46">
        <v>0</v>
      </c>
      <c r="Q445" s="35">
        <v>0</v>
      </c>
      <c r="R445" s="46">
        <v>0</v>
      </c>
      <c r="S445" s="35">
        <v>0</v>
      </c>
      <c r="T445" s="46">
        <v>0</v>
      </c>
      <c r="U445" s="35">
        <v>0</v>
      </c>
      <c r="V445" s="46">
        <v>0</v>
      </c>
      <c r="W445" s="35">
        <v>0</v>
      </c>
      <c r="X445" s="46">
        <v>0</v>
      </c>
      <c r="Y445" s="35">
        <v>0</v>
      </c>
      <c r="Z445" s="46">
        <v>0</v>
      </c>
      <c r="AA445" s="35">
        <f>H445+J445+K445+M445+O445+Q445+S445+U445+W445+Y445</f>
        <v>0</v>
      </c>
      <c r="AB445" s="35">
        <f>H445+J445+L445+N445+P445+R445+T445+V445+X445+Z445</f>
        <v>0</v>
      </c>
    </row>
    <row r="446" spans="1:28" ht="31.5" customHeight="1" x14ac:dyDescent="0.25">
      <c r="A446" s="76" t="s">
        <v>139</v>
      </c>
      <c r="B446" s="41" t="s">
        <v>695</v>
      </c>
      <c r="C446" s="38" t="s">
        <v>36</v>
      </c>
      <c r="D446" s="35">
        <v>0</v>
      </c>
      <c r="E446" s="35">
        <v>0</v>
      </c>
      <c r="F446" s="35">
        <v>0</v>
      </c>
      <c r="G446" s="35">
        <v>160.05169567797842</v>
      </c>
      <c r="H446" s="35">
        <v>0</v>
      </c>
      <c r="I446" s="35">
        <v>32.513486549868247</v>
      </c>
      <c r="J446" s="35">
        <v>0</v>
      </c>
      <c r="K446" s="35">
        <v>0</v>
      </c>
      <c r="L446" s="46">
        <v>219.50282086000001</v>
      </c>
      <c r="M446" s="35">
        <v>0</v>
      </c>
      <c r="N446" s="46">
        <v>202.09131058000003</v>
      </c>
      <c r="O446" s="35">
        <v>0</v>
      </c>
      <c r="P446" s="46">
        <v>198.72804526000002</v>
      </c>
      <c r="Q446" s="35">
        <v>0</v>
      </c>
      <c r="R446" s="46">
        <v>223.30980389000004</v>
      </c>
      <c r="S446" s="35">
        <v>0</v>
      </c>
      <c r="T446" s="46">
        <v>224.79999999000006</v>
      </c>
      <c r="U446" s="35">
        <v>0</v>
      </c>
      <c r="V446" s="46">
        <v>224.96661355999998</v>
      </c>
      <c r="W446" s="35">
        <v>0</v>
      </c>
      <c r="X446" s="46">
        <v>224.80000000000007</v>
      </c>
      <c r="Y446" s="35">
        <v>0</v>
      </c>
      <c r="Z446" s="46">
        <v>224.80000001000005</v>
      </c>
      <c r="AA446" s="35">
        <f>H446+J446+K446+M446+O446+Q446+S446+U446+W446+Y446</f>
        <v>0</v>
      </c>
      <c r="AB446" s="35">
        <f>H446+J446+L446+N446+P446+R446+T446+V446+X446+Z446</f>
        <v>1742.9985941500004</v>
      </c>
    </row>
    <row r="447" spans="1:28" ht="15.75" customHeight="1" x14ac:dyDescent="0.25">
      <c r="A447" s="76" t="s">
        <v>140</v>
      </c>
      <c r="B447" s="41" t="s">
        <v>696</v>
      </c>
      <c r="C447" s="38" t="s">
        <v>36</v>
      </c>
      <c r="D447" s="35">
        <v>0</v>
      </c>
      <c r="E447" s="35">
        <v>0</v>
      </c>
      <c r="F447" s="35">
        <v>0</v>
      </c>
      <c r="G447" s="35">
        <v>0</v>
      </c>
      <c r="H447" s="35">
        <v>0</v>
      </c>
      <c r="I447" s="35">
        <v>0</v>
      </c>
      <c r="J447" s="35">
        <v>0</v>
      </c>
      <c r="K447" s="35">
        <v>0</v>
      </c>
      <c r="L447" s="46">
        <v>0</v>
      </c>
      <c r="M447" s="35">
        <v>0</v>
      </c>
      <c r="N447" s="46">
        <v>0</v>
      </c>
      <c r="O447" s="35">
        <v>0</v>
      </c>
      <c r="P447" s="46">
        <v>0</v>
      </c>
      <c r="Q447" s="35">
        <v>0</v>
      </c>
      <c r="R447" s="46">
        <v>0</v>
      </c>
      <c r="S447" s="35">
        <v>0</v>
      </c>
      <c r="T447" s="46">
        <v>0</v>
      </c>
      <c r="U447" s="35">
        <v>0</v>
      </c>
      <c r="V447" s="46">
        <v>0</v>
      </c>
      <c r="W447" s="35">
        <v>0</v>
      </c>
      <c r="X447" s="46">
        <v>0</v>
      </c>
      <c r="Y447" s="35">
        <v>0</v>
      </c>
      <c r="Z447" s="46">
        <v>0</v>
      </c>
      <c r="AA447" s="35">
        <f>H447+J447+K447+M447+O447+Q447+S447+U447+W447+Y447</f>
        <v>0</v>
      </c>
      <c r="AB447" s="35">
        <f>H447+J447+L447+N447+P447+R447+T447+V447+X447+Z447</f>
        <v>0</v>
      </c>
    </row>
    <row r="448" spans="1:28" ht="33" customHeight="1" x14ac:dyDescent="0.25">
      <c r="A448" s="76" t="s">
        <v>141</v>
      </c>
      <c r="B448" s="45" t="s">
        <v>697</v>
      </c>
      <c r="C448" s="34" t="s">
        <v>47</v>
      </c>
      <c r="D448" s="34" t="s">
        <v>47</v>
      </c>
      <c r="E448" s="34" t="s">
        <v>47</v>
      </c>
      <c r="F448" s="34" t="s">
        <v>47</v>
      </c>
      <c r="G448" s="34" t="s">
        <v>47</v>
      </c>
      <c r="H448" s="34" t="s">
        <v>47</v>
      </c>
      <c r="I448" s="34" t="s">
        <v>47</v>
      </c>
      <c r="J448" s="34" t="s">
        <v>47</v>
      </c>
      <c r="K448" s="34" t="s">
        <v>47</v>
      </c>
      <c r="L448" s="34" t="s">
        <v>47</v>
      </c>
      <c r="M448" s="34" t="s">
        <v>47</v>
      </c>
      <c r="N448" s="34" t="s">
        <v>47</v>
      </c>
      <c r="O448" s="34" t="s">
        <v>47</v>
      </c>
      <c r="P448" s="34" t="s">
        <v>47</v>
      </c>
      <c r="Q448" s="34" t="s">
        <v>47</v>
      </c>
      <c r="R448" s="34" t="s">
        <v>47</v>
      </c>
      <c r="S448" s="34" t="s">
        <v>47</v>
      </c>
      <c r="T448" s="34" t="s">
        <v>47</v>
      </c>
      <c r="U448" s="34" t="s">
        <v>47</v>
      </c>
      <c r="V448" s="34" t="s">
        <v>47</v>
      </c>
      <c r="W448" s="34" t="s">
        <v>47</v>
      </c>
      <c r="X448" s="34" t="s">
        <v>47</v>
      </c>
      <c r="Y448" s="34" t="s">
        <v>47</v>
      </c>
      <c r="Z448" s="34" t="s">
        <v>47</v>
      </c>
      <c r="AA448" s="34" t="s">
        <v>47</v>
      </c>
      <c r="AB448" s="34" t="s">
        <v>47</v>
      </c>
    </row>
    <row r="449" spans="1:28" ht="15.75" customHeight="1" x14ac:dyDescent="0.25">
      <c r="A449" s="76" t="s">
        <v>698</v>
      </c>
      <c r="B449" s="41" t="s">
        <v>699</v>
      </c>
      <c r="C449" s="38" t="s">
        <v>36</v>
      </c>
      <c r="D449" s="35">
        <v>0</v>
      </c>
      <c r="E449" s="35">
        <v>438.98520000000002</v>
      </c>
      <c r="F449" s="35">
        <v>468.38679999999999</v>
      </c>
      <c r="G449" s="35">
        <v>494.80379999999997</v>
      </c>
      <c r="H449" s="35">
        <v>494.80379999999997</v>
      </c>
      <c r="I449" s="35">
        <v>0</v>
      </c>
      <c r="J449" s="35">
        <v>0</v>
      </c>
      <c r="K449" s="35">
        <v>0</v>
      </c>
      <c r="L449" s="35">
        <v>0</v>
      </c>
      <c r="M449" s="35">
        <v>0</v>
      </c>
      <c r="N449" s="35">
        <v>0</v>
      </c>
      <c r="O449" s="35">
        <v>0</v>
      </c>
      <c r="P449" s="35">
        <v>0</v>
      </c>
      <c r="Q449" s="35">
        <v>0</v>
      </c>
      <c r="R449" s="35">
        <v>0</v>
      </c>
      <c r="S449" s="35">
        <v>0</v>
      </c>
      <c r="T449" s="35">
        <v>0</v>
      </c>
      <c r="U449" s="35">
        <v>0</v>
      </c>
      <c r="V449" s="35">
        <v>0</v>
      </c>
      <c r="W449" s="35">
        <v>0</v>
      </c>
      <c r="X449" s="35">
        <v>0</v>
      </c>
      <c r="Y449" s="35">
        <v>0</v>
      </c>
      <c r="Z449" s="35">
        <v>0</v>
      </c>
      <c r="AA449" s="35">
        <f>H449+J449+K449+M449+O449+Q449+S449+U449+W449+Y449</f>
        <v>494.80379999999997</v>
      </c>
      <c r="AB449" s="35">
        <v>0</v>
      </c>
    </row>
    <row r="450" spans="1:28" ht="15.75" customHeight="1" x14ac:dyDescent="0.25">
      <c r="A450" s="76" t="s">
        <v>700</v>
      </c>
      <c r="B450" s="41" t="s">
        <v>701</v>
      </c>
      <c r="C450" s="38" t="s">
        <v>36</v>
      </c>
      <c r="D450" s="35">
        <v>0</v>
      </c>
      <c r="E450" s="35">
        <v>1040.2203</v>
      </c>
      <c r="F450" s="35">
        <v>1104.5701000000001</v>
      </c>
      <c r="G450" s="35">
        <v>1158.6928</v>
      </c>
      <c r="H450" s="35">
        <v>1158.6928</v>
      </c>
      <c r="I450" s="35">
        <v>0</v>
      </c>
      <c r="J450" s="35">
        <v>0</v>
      </c>
      <c r="K450" s="35">
        <v>0</v>
      </c>
      <c r="L450" s="35">
        <v>0</v>
      </c>
      <c r="M450" s="35">
        <v>0</v>
      </c>
      <c r="N450" s="35">
        <v>0</v>
      </c>
      <c r="O450" s="35">
        <v>0</v>
      </c>
      <c r="P450" s="35">
        <v>0</v>
      </c>
      <c r="Q450" s="35">
        <v>0</v>
      </c>
      <c r="R450" s="35">
        <v>0</v>
      </c>
      <c r="S450" s="35">
        <v>0</v>
      </c>
      <c r="T450" s="35">
        <v>0</v>
      </c>
      <c r="U450" s="35">
        <v>0</v>
      </c>
      <c r="V450" s="35">
        <v>0</v>
      </c>
      <c r="W450" s="35">
        <v>0</v>
      </c>
      <c r="X450" s="35">
        <v>0</v>
      </c>
      <c r="Y450" s="35">
        <v>0</v>
      </c>
      <c r="Z450" s="35">
        <v>0</v>
      </c>
      <c r="AA450" s="35">
        <f>H450+J450+K450+M450+O450+Q450+S450+U450+W450+Y450</f>
        <v>1158.6928</v>
      </c>
      <c r="AB450" s="35">
        <v>0</v>
      </c>
    </row>
    <row r="451" spans="1:28" ht="15.75" customHeight="1" x14ac:dyDescent="0.25">
      <c r="A451" s="76" t="s">
        <v>702</v>
      </c>
      <c r="B451" s="41" t="s">
        <v>703</v>
      </c>
      <c r="C451" s="38" t="s">
        <v>36</v>
      </c>
      <c r="D451" s="35">
        <v>0</v>
      </c>
      <c r="E451" s="35">
        <v>0</v>
      </c>
      <c r="F451" s="35">
        <v>0</v>
      </c>
      <c r="G451" s="35">
        <v>0</v>
      </c>
      <c r="H451" s="35">
        <v>0</v>
      </c>
      <c r="I451" s="35">
        <v>0</v>
      </c>
      <c r="J451" s="35">
        <v>0</v>
      </c>
      <c r="K451" s="35">
        <v>0</v>
      </c>
      <c r="L451" s="35">
        <v>0</v>
      </c>
      <c r="M451" s="35">
        <v>0</v>
      </c>
      <c r="N451" s="35">
        <v>0</v>
      </c>
      <c r="O451" s="35">
        <v>0</v>
      </c>
      <c r="P451" s="35">
        <v>0</v>
      </c>
      <c r="Q451" s="35">
        <v>0</v>
      </c>
      <c r="R451" s="35">
        <v>0</v>
      </c>
      <c r="S451" s="35">
        <v>0</v>
      </c>
      <c r="T451" s="35">
        <v>0</v>
      </c>
      <c r="U451" s="35">
        <v>0</v>
      </c>
      <c r="V451" s="35">
        <v>0</v>
      </c>
      <c r="W451" s="35">
        <v>0</v>
      </c>
      <c r="X451" s="35">
        <v>0</v>
      </c>
      <c r="Y451" s="35">
        <v>0</v>
      </c>
      <c r="Z451" s="35">
        <v>0</v>
      </c>
      <c r="AA451" s="35">
        <f>H451+J451+K451+M451+O451+Q451+S451+U451+W451+Y451</f>
        <v>0</v>
      </c>
      <c r="AB451" s="35">
        <v>0</v>
      </c>
    </row>
    <row r="452" spans="1:28" ht="15.75" customHeight="1" x14ac:dyDescent="0.25"/>
    <row r="453" spans="1:28" ht="15.75" customHeight="1" x14ac:dyDescent="0.25"/>
    <row r="454" spans="1:28" ht="15.75" customHeight="1" x14ac:dyDescent="0.25">
      <c r="A454" s="77" t="s">
        <v>704</v>
      </c>
    </row>
    <row r="455" spans="1:28" ht="15.75" customHeight="1" x14ac:dyDescent="0.25">
      <c r="A455" s="93" t="s">
        <v>705</v>
      </c>
      <c r="B455" s="93"/>
      <c r="C455" s="93"/>
      <c r="D455" s="93"/>
      <c r="E455" s="93"/>
      <c r="F455" s="93"/>
      <c r="G455" s="93"/>
      <c r="H455" s="93"/>
      <c r="I455" s="93"/>
      <c r="J455" s="93"/>
      <c r="K455" s="93"/>
      <c r="L455" s="93"/>
      <c r="M455" s="93"/>
      <c r="N455" s="93"/>
      <c r="O455" s="93"/>
      <c r="P455" s="93"/>
      <c r="Q455" s="93"/>
      <c r="R455" s="93"/>
      <c r="S455" s="93"/>
      <c r="T455" s="93"/>
      <c r="U455" s="93"/>
      <c r="V455" s="93"/>
      <c r="W455" s="93"/>
      <c r="X455" s="93"/>
      <c r="Y455" s="93"/>
      <c r="Z455" s="93"/>
      <c r="AA455" s="93"/>
      <c r="AB455" s="93"/>
    </row>
    <row r="456" spans="1:28" ht="15.75" customHeight="1" x14ac:dyDescent="0.25">
      <c r="A456" s="93" t="s">
        <v>706</v>
      </c>
      <c r="B456" s="93"/>
      <c r="C456" s="93"/>
      <c r="D456" s="93"/>
      <c r="E456" s="93"/>
      <c r="F456" s="93"/>
      <c r="G456" s="93"/>
      <c r="H456" s="93"/>
      <c r="I456" s="93"/>
      <c r="J456" s="93"/>
      <c r="K456" s="93"/>
      <c r="L456" s="93"/>
      <c r="M456" s="93"/>
      <c r="N456" s="93"/>
      <c r="O456" s="93"/>
      <c r="P456" s="93"/>
      <c r="Q456" s="93"/>
      <c r="R456" s="93"/>
      <c r="S456" s="93"/>
      <c r="T456" s="93"/>
      <c r="U456" s="93"/>
      <c r="V456" s="93"/>
      <c r="W456" s="93"/>
      <c r="X456" s="93"/>
      <c r="Y456" s="93"/>
      <c r="Z456" s="93"/>
      <c r="AA456" s="93"/>
      <c r="AB456" s="93"/>
    </row>
    <row r="457" spans="1:28" ht="15.75" customHeight="1" x14ac:dyDescent="0.25">
      <c r="A457" s="93" t="s">
        <v>707</v>
      </c>
      <c r="B457" s="93"/>
      <c r="C457" s="93"/>
      <c r="D457" s="93"/>
      <c r="E457" s="93"/>
      <c r="F457" s="93"/>
      <c r="G457" s="93"/>
      <c r="H457" s="93"/>
      <c r="I457" s="93"/>
      <c r="J457" s="93"/>
      <c r="K457" s="93"/>
      <c r="L457" s="93"/>
      <c r="M457" s="93"/>
      <c r="N457" s="93"/>
      <c r="O457" s="93"/>
      <c r="P457" s="93"/>
      <c r="Q457" s="93"/>
      <c r="R457" s="93"/>
      <c r="S457" s="93"/>
      <c r="T457" s="93"/>
      <c r="U457" s="93"/>
      <c r="V457" s="93"/>
      <c r="W457" s="93"/>
      <c r="X457" s="93"/>
      <c r="Y457" s="93"/>
      <c r="Z457" s="93"/>
      <c r="AA457" s="93"/>
      <c r="AB457" s="93"/>
    </row>
    <row r="458" spans="1:28" ht="15.75" customHeight="1" x14ac:dyDescent="0.25">
      <c r="A458" s="78" t="s">
        <v>708</v>
      </c>
    </row>
    <row r="459" spans="1:28" ht="54" customHeight="1" x14ac:dyDescent="0.25">
      <c r="A459" s="94" t="s">
        <v>709</v>
      </c>
      <c r="B459" s="94"/>
      <c r="C459" s="94"/>
      <c r="D459" s="94"/>
      <c r="E459" s="94"/>
      <c r="F459" s="94"/>
      <c r="G459" s="94"/>
      <c r="H459" s="94"/>
      <c r="I459" s="94"/>
      <c r="J459" s="94"/>
      <c r="K459" s="94"/>
      <c r="L459" s="94"/>
      <c r="M459" s="94"/>
      <c r="N459" s="94"/>
      <c r="O459" s="94"/>
      <c r="P459" s="94"/>
      <c r="Q459" s="94"/>
      <c r="R459" s="94"/>
      <c r="S459" s="94"/>
      <c r="T459" s="94"/>
      <c r="U459" s="94"/>
      <c r="V459" s="94"/>
      <c r="W459" s="94"/>
      <c r="X459" s="94"/>
      <c r="Y459" s="94"/>
      <c r="Z459" s="94"/>
      <c r="AA459" s="94"/>
      <c r="AB459" s="94"/>
    </row>
  </sheetData>
  <autoFilter ref="A20:AB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Вологдаэнерго</vt:lpstr>
      <vt:lpstr>Вологдаэнерго!Заголовки_для_печати</vt:lpstr>
      <vt:lpstr>Вологдаэнерго!Область_печати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lastModifiedBy>Котлярова Дарья Дмитриевна</cp:lastModifiedBy>
  <dcterms:created xsi:type="dcterms:W3CDTF">2019-11-19T13:44:18Z</dcterms:created>
  <dcterms:modified xsi:type="dcterms:W3CDTF">2019-11-20T06:36:17Z</dcterms:modified>
</cp:coreProperties>
</file>